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t star PC\C_DISK\Desktop\Site2024\Pump\Primeri\"/>
    </mc:Choice>
  </mc:AlternateContent>
  <bookViews>
    <workbookView xWindow="90" yWindow="120" windowWidth="7485" windowHeight="3285"/>
  </bookViews>
  <sheets>
    <sheet name="Sheet1" sheetId="1" r:id="rId1"/>
  </sheets>
  <definedNames>
    <definedName name="_xlnm.Print_Area" localSheetId="0">Sheet1!$A$1:$I$166</definedName>
  </definedNames>
  <calcPr calcId="162913"/>
</workbook>
</file>

<file path=xl/calcChain.xml><?xml version="1.0" encoding="utf-8"?>
<calcChain xmlns="http://schemas.openxmlformats.org/spreadsheetml/2006/main">
  <c r="I144" i="1" l="1"/>
  <c r="I147" i="1" s="1"/>
  <c r="I151" i="1" s="1"/>
  <c r="B142" i="1"/>
  <c r="I149" i="1"/>
  <c r="D142" i="1"/>
  <c r="I128" i="1"/>
  <c r="I131" i="1" s="1"/>
  <c r="I135" i="1" s="1"/>
  <c r="B126" i="1"/>
  <c r="I133" i="1"/>
  <c r="D126" i="1"/>
  <c r="B16" i="1"/>
  <c r="F90" i="1"/>
  <c r="I94" i="1" s="1"/>
  <c r="F107" i="1"/>
  <c r="I111" i="1" s="1"/>
  <c r="F73" i="1"/>
  <c r="F54" i="1"/>
  <c r="I58" i="1" s="1"/>
  <c r="F33" i="1"/>
  <c r="I42" i="1" s="1"/>
  <c r="F14" i="1"/>
  <c r="I23" i="1" s="1"/>
  <c r="I37" i="1"/>
  <c r="I40" i="1" s="1"/>
  <c r="I44" i="1" s="1"/>
  <c r="B35" i="1"/>
  <c r="D35" i="1"/>
  <c r="B109" i="1"/>
  <c r="I116" i="1"/>
  <c r="D109" i="1"/>
  <c r="B92" i="1"/>
  <c r="D92" i="1"/>
  <c r="I77" i="1"/>
  <c r="B75" i="1"/>
  <c r="I80" i="1"/>
  <c r="I84" i="1"/>
  <c r="I82" i="1"/>
  <c r="I81" i="1"/>
  <c r="D75" i="1"/>
  <c r="B56" i="1"/>
  <c r="I63" i="1"/>
  <c r="D56" i="1"/>
  <c r="D16" i="1"/>
  <c r="I115" i="1" l="1"/>
  <c r="I114" i="1"/>
  <c r="I118" i="1" s="1"/>
  <c r="I98" i="1"/>
  <c r="I97" i="1"/>
  <c r="I101" i="1" s="1"/>
  <c r="I61" i="1"/>
  <c r="I65" i="1" s="1"/>
  <c r="I62" i="1"/>
  <c r="I99" i="1"/>
  <c r="I148" i="1"/>
  <c r="I132" i="1"/>
  <c r="I41" i="1"/>
  <c r="I18" i="1"/>
  <c r="I22" i="1" l="1"/>
  <c r="I21" i="1"/>
  <c r="I25" i="1" s="1"/>
</calcChain>
</file>

<file path=xl/sharedStrings.xml><?xml version="1.0" encoding="utf-8"?>
<sst xmlns="http://schemas.openxmlformats.org/spreadsheetml/2006/main" count="335" uniqueCount="111">
  <si>
    <t>1.1.Среден разходен коефициент /СРК/  К , [KWh/m3]</t>
  </si>
  <si>
    <t>1.2.Моментен разходен коефициент  Км ,[KW/l]</t>
  </si>
  <si>
    <t>1.4.Коефициент на полезно действие на ПА /КПД/.</t>
  </si>
  <si>
    <t xml:space="preserve">ПА работи със следните параметри: </t>
  </si>
  <si>
    <t>Q,l/s</t>
  </si>
  <si>
    <t>H,m</t>
  </si>
  <si>
    <t>I,A</t>
  </si>
  <si>
    <t>cos(F)</t>
  </si>
  <si>
    <t>Дебит</t>
  </si>
  <si>
    <t>Налягане</t>
  </si>
  <si>
    <t>Ток</t>
  </si>
  <si>
    <t>Фактор на мощността</t>
  </si>
  <si>
    <t>Изчисляваме мощността Р=1.73*U*I*cos(F)</t>
  </si>
  <si>
    <t>P,KW</t>
  </si>
  <si>
    <t>P,KW=</t>
  </si>
  <si>
    <t>Q,m3/h</t>
  </si>
  <si>
    <t>КПДпа=</t>
  </si>
  <si>
    <t>K,KWh/m3=</t>
  </si>
  <si>
    <t>Km,KW/l=</t>
  </si>
  <si>
    <t>КПД=</t>
  </si>
  <si>
    <t>0.272*p/K</t>
  </si>
  <si>
    <t>p,ata</t>
  </si>
  <si>
    <t>0.37*p</t>
  </si>
  <si>
    <t>Ke,A*s/l=</t>
  </si>
  <si>
    <t>1.3.Разходен коефициент  Ке ,[А*s/l]</t>
  </si>
  <si>
    <t>Изчисление на енергийните параметри на ПС І-ви подем Сливо поле</t>
  </si>
  <si>
    <t xml:space="preserve">VF400 </t>
  </si>
  <si>
    <t>0.58*I</t>
  </si>
  <si>
    <t>450 КWh</t>
  </si>
  <si>
    <t>58 м</t>
  </si>
  <si>
    <t>350 л/с</t>
  </si>
  <si>
    <t>Мощност</t>
  </si>
  <si>
    <t>Напор</t>
  </si>
  <si>
    <t>Диаметър</t>
  </si>
  <si>
    <t>315 КWh</t>
  </si>
  <si>
    <t>250 л/с</t>
  </si>
  <si>
    <t>87 м</t>
  </si>
  <si>
    <t xml:space="preserve">530/450 мм </t>
  </si>
  <si>
    <t>VF250</t>
  </si>
  <si>
    <t>120 л/с</t>
  </si>
  <si>
    <t>малка</t>
  </si>
  <si>
    <t>300cvev</t>
  </si>
  <si>
    <t>200 КWh</t>
  </si>
  <si>
    <t>79 м</t>
  </si>
  <si>
    <t>350cvev</t>
  </si>
  <si>
    <t>77 м</t>
  </si>
  <si>
    <t>65 м</t>
  </si>
  <si>
    <t>ПА работят средно с 10 м под кота терен</t>
  </si>
  <si>
    <t>Общи условия на работа:</t>
  </si>
  <si>
    <t>1.</t>
  </si>
  <si>
    <t>2.</t>
  </si>
  <si>
    <t>3.</t>
  </si>
  <si>
    <t>към ел.двигателите на 0.4 КV.</t>
  </si>
  <si>
    <t>следните помпи: Р1 ПА2 на 550 мм; Р2 ПА5 на 528 мм; Р3 ПА7,8 от 560 на 543 мм;</t>
  </si>
  <si>
    <t>Това мероприятие е на базата на Доклад от консултантите на JIKA.</t>
  </si>
  <si>
    <t>Раней 5 ПА13</t>
  </si>
  <si>
    <t>4.</t>
  </si>
  <si>
    <t>Р5 ПА13</t>
  </si>
  <si>
    <t>СРК КWh/m3</t>
  </si>
  <si>
    <t>КПД</t>
  </si>
  <si>
    <t>Раб.налягане</t>
  </si>
  <si>
    <t>Опт.КПД</t>
  </si>
  <si>
    <t>Раней 2 ПА5</t>
  </si>
  <si>
    <t>Р2 ПА5</t>
  </si>
  <si>
    <t>Раней 1 ПА1</t>
  </si>
  <si>
    <t>550 мм</t>
  </si>
  <si>
    <t>Раней 4 ПА10</t>
  </si>
  <si>
    <t xml:space="preserve">565/543 мм </t>
  </si>
  <si>
    <t>Раней 7 ПА17</t>
  </si>
  <si>
    <t>460 мм</t>
  </si>
  <si>
    <t>Р1 ПА1</t>
  </si>
  <si>
    <t>Р7 ПА17</t>
  </si>
  <si>
    <t xml:space="preserve">8.Необходимо е при основен ремонт да се престържат работните колела на </t>
  </si>
  <si>
    <t>Разходомерите са стари и трябва да се подменят планово.</t>
  </si>
  <si>
    <r>
      <t xml:space="preserve">Работното налягане на напорния водопровод е </t>
    </r>
    <r>
      <rPr>
        <b/>
        <sz val="12"/>
        <rFont val="Arial"/>
        <charset val="204"/>
      </rPr>
      <t>3,5 ата</t>
    </r>
  </si>
  <si>
    <t>Раней 2 бе притворен поради ниско ниво в Ранея.</t>
  </si>
  <si>
    <t>Раней 3 ПА8</t>
  </si>
  <si>
    <t>400 КWh</t>
  </si>
  <si>
    <t>ПА работи с нисък КПД и с шум в лагера над коляното.Да се предвиди за ремонт.</t>
  </si>
  <si>
    <t>Отворена след проверката.</t>
  </si>
  <si>
    <t>Притворена слабо.Работи със слаби вибрации след ремонта на валовете.</t>
  </si>
  <si>
    <t>Раней 8 ПА18</t>
  </si>
  <si>
    <t>ЭЦВ160-65</t>
  </si>
  <si>
    <t>45 КW</t>
  </si>
  <si>
    <t>Раней 8 ПА19</t>
  </si>
  <si>
    <t xml:space="preserve">          Мощност</t>
  </si>
  <si>
    <t>44  л/с</t>
  </si>
  <si>
    <t>Р5 ПА12 от 460 на 434 мм; Р6 ПА14 от 560 на 543 мм;</t>
  </si>
  <si>
    <t>Р4ПА10</t>
  </si>
  <si>
    <t>Р3 ПА8</t>
  </si>
  <si>
    <t>Р8 ПА18</t>
  </si>
  <si>
    <t>Р8 ПА19</t>
  </si>
  <si>
    <t>Необходимо е да се настрои разходомера на Р8.Да се защити от влага.</t>
  </si>
  <si>
    <t>Съмнителен е и дебита на ПА.</t>
  </si>
  <si>
    <t>Да се пусне да работи ПА2 и да се сравнят параметрите на двете помпи.</t>
  </si>
  <si>
    <t>Притворена поради липса на вода в кладенеца.Дебита е съмнително нисък.</t>
  </si>
  <si>
    <t>Да се пусне ПА9.Да се сравнят параметрите на двете помпи.</t>
  </si>
  <si>
    <t>Притворена.При по-голямо понижение на р.Дунав да се пусне ПА10.</t>
  </si>
  <si>
    <t>Да се сравнят показанията им с преносим ултразвуков разходомер.</t>
  </si>
  <si>
    <t>За ел. двигателите на 6 КV, токът се умножава по 15, за да се приравни</t>
  </si>
  <si>
    <t xml:space="preserve">В момента на замерването работеха 2 бр. ПА в паралел и нивото </t>
  </si>
  <si>
    <t>на р. Дунав бе сравнително ниско 0,78 м.</t>
  </si>
  <si>
    <t>Нивото на кладенеца бе високо. Има съмнения за износване на ПА.</t>
  </si>
  <si>
    <t>1.1.Среден разходен коефициент /СРК/  К ,  [KWh/m3]</t>
  </si>
  <si>
    <t>1.2.Моментен разходен коефициент  Км , [KW/l]</t>
  </si>
  <si>
    <t>1.3.Разходен коефициент  Ке , [А*s/l]</t>
  </si>
  <si>
    <t>H, m</t>
  </si>
  <si>
    <t>I, A</t>
  </si>
  <si>
    <t>Q, m3/h</t>
  </si>
  <si>
    <t>Q, l/s</t>
  </si>
  <si>
    <t>Сравнителни данни от измерването: Налягането в общия водопровод бе 35 м-ниско.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</si>
</sst>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  <charset val="204"/>
    </font>
    <font>
      <u/>
      <sz val="12"/>
      <name val="Arial"/>
      <charset val="204"/>
    </font>
    <font>
      <sz val="12"/>
      <name val="Arial"/>
      <charset val="204"/>
    </font>
    <font>
      <sz val="11"/>
      <name val="Arial"/>
      <charset val="204"/>
    </font>
    <font>
      <b/>
      <sz val="12"/>
      <name val="Arial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8" xfId="0" applyFont="1" applyBorder="1"/>
    <xf numFmtId="1" fontId="2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/>
    <xf numFmtId="1" fontId="2" fillId="0" borderId="10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2" fontId="2" fillId="0" borderId="10" xfId="0" applyNumberFormat="1" applyFont="1" applyBorder="1" applyAlignment="1">
      <alignment horizontal="center"/>
    </xf>
    <xf numFmtId="0" fontId="3" fillId="0" borderId="0" xfId="0" applyFont="1"/>
    <xf numFmtId="0" fontId="2" fillId="0" borderId="7" xfId="0" applyFont="1" applyBorder="1"/>
    <xf numFmtId="0" fontId="4" fillId="0" borderId="0" xfId="0" applyFont="1"/>
    <xf numFmtId="0" fontId="2" fillId="0" borderId="12" xfId="0" applyFont="1" applyBorder="1"/>
    <xf numFmtId="0" fontId="2" fillId="0" borderId="0" xfId="0" applyFont="1" applyBorder="1"/>
    <xf numFmtId="2" fontId="2" fillId="0" borderId="0" xfId="0" applyNumberFormat="1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7"/>
  <sheetViews>
    <sheetView tabSelected="1" topLeftCell="A142" zoomScale="115" zoomScaleNormal="115" workbookViewId="0">
      <selection activeCell="K145" sqref="K145"/>
    </sheetView>
  </sheetViews>
  <sheetFormatPr defaultColWidth="9.28515625" defaultRowHeight="15" x14ac:dyDescent="0.2"/>
  <cols>
    <col min="1" max="1" width="15.85546875" style="2" customWidth="1"/>
    <col min="2" max="2" width="9.28515625" style="2" customWidth="1"/>
    <col min="3" max="3" width="10.28515625" style="2" customWidth="1"/>
    <col min="4" max="4" width="9.85546875" style="2" customWidth="1"/>
    <col min="5" max="5" width="10.140625" style="2" customWidth="1"/>
    <col min="6" max="6" width="10.85546875" style="2" customWidth="1"/>
    <col min="7" max="7" width="11.140625" style="2" customWidth="1"/>
    <col min="8" max="8" width="10.7109375" style="2" customWidth="1"/>
    <col min="9" max="9" width="11.42578125" style="2" customWidth="1"/>
    <col min="10" max="16384" width="9.28515625" style="2"/>
  </cols>
  <sheetData>
    <row r="1" spans="1:9" ht="9.75" customHeight="1" x14ac:dyDescent="0.2"/>
    <row r="2" spans="1:9" x14ac:dyDescent="0.2">
      <c r="A2" s="1" t="s">
        <v>25</v>
      </c>
    </row>
    <row r="3" spans="1:9" x14ac:dyDescent="0.2">
      <c r="A3" s="1"/>
    </row>
    <row r="4" spans="1:9" x14ac:dyDescent="0.2">
      <c r="A4" s="1"/>
      <c r="B4" s="23" t="s">
        <v>48</v>
      </c>
      <c r="C4" s="23"/>
      <c r="D4" s="23"/>
    </row>
    <row r="5" spans="1:9" ht="15.75" x14ac:dyDescent="0.25">
      <c r="A5" s="1" t="s">
        <v>49</v>
      </c>
      <c r="B5" s="2" t="s">
        <v>74</v>
      </c>
    </row>
    <row r="6" spans="1:9" x14ac:dyDescent="0.2">
      <c r="A6" s="1" t="s">
        <v>50</v>
      </c>
      <c r="B6" s="2" t="s">
        <v>47</v>
      </c>
    </row>
    <row r="7" spans="1:9" x14ac:dyDescent="0.2">
      <c r="A7" s="1" t="s">
        <v>51</v>
      </c>
      <c r="B7" s="2" t="s">
        <v>99</v>
      </c>
    </row>
    <row r="8" spans="1:9" x14ac:dyDescent="0.2">
      <c r="A8" s="1"/>
      <c r="B8" s="2" t="s">
        <v>52</v>
      </c>
    </row>
    <row r="9" spans="1:9" x14ac:dyDescent="0.2">
      <c r="A9" s="1" t="s">
        <v>56</v>
      </c>
      <c r="B9" s="2" t="s">
        <v>100</v>
      </c>
    </row>
    <row r="10" spans="1:9" x14ac:dyDescent="0.2">
      <c r="A10" s="1"/>
      <c r="B10" s="2" t="s">
        <v>101</v>
      </c>
    </row>
    <row r="11" spans="1:9" x14ac:dyDescent="0.2">
      <c r="A11" s="1"/>
      <c r="D11" s="2" t="s">
        <v>31</v>
      </c>
      <c r="F11" s="2" t="s">
        <v>8</v>
      </c>
      <c r="G11" s="2" t="s">
        <v>32</v>
      </c>
      <c r="H11" s="2" t="s">
        <v>33</v>
      </c>
    </row>
    <row r="12" spans="1:9" ht="15.75" x14ac:dyDescent="0.25">
      <c r="A12" s="24" t="s">
        <v>64</v>
      </c>
      <c r="C12" s="2" t="s">
        <v>26</v>
      </c>
      <c r="D12" s="2" t="s">
        <v>28</v>
      </c>
      <c r="F12" s="2" t="s">
        <v>30</v>
      </c>
      <c r="G12" s="2" t="s">
        <v>29</v>
      </c>
      <c r="H12" s="2" t="s">
        <v>65</v>
      </c>
    </row>
    <row r="13" spans="1:9" x14ac:dyDescent="0.2">
      <c r="A13" s="2" t="s">
        <v>3</v>
      </c>
    </row>
    <row r="14" spans="1:9" s="6" customFormat="1" x14ac:dyDescent="0.2">
      <c r="A14" s="3" t="s">
        <v>4</v>
      </c>
      <c r="B14" s="4">
        <v>307</v>
      </c>
      <c r="C14" s="3" t="s">
        <v>5</v>
      </c>
      <c r="D14" s="5">
        <v>37</v>
      </c>
      <c r="E14" s="3" t="s">
        <v>6</v>
      </c>
      <c r="F14" s="5">
        <f>F15*15</f>
        <v>540</v>
      </c>
      <c r="G14" s="3" t="s">
        <v>7</v>
      </c>
      <c r="H14" s="5">
        <v>0.84</v>
      </c>
      <c r="I14" s="4"/>
    </row>
    <row r="15" spans="1:9" x14ac:dyDescent="0.2">
      <c r="A15" s="7" t="s">
        <v>8</v>
      </c>
      <c r="B15" s="8"/>
      <c r="C15" s="7" t="s">
        <v>9</v>
      </c>
      <c r="D15" s="9"/>
      <c r="E15" s="10" t="s">
        <v>10</v>
      </c>
      <c r="F15" s="11">
        <v>36</v>
      </c>
      <c r="G15" s="12" t="s">
        <v>11</v>
      </c>
      <c r="H15" s="11"/>
      <c r="I15" s="13"/>
    </row>
    <row r="16" spans="1:9" x14ac:dyDescent="0.2">
      <c r="A16" s="10" t="s">
        <v>15</v>
      </c>
      <c r="B16" s="14">
        <f>B14*3.6</f>
        <v>1105.2</v>
      </c>
      <c r="C16" s="10" t="s">
        <v>21</v>
      </c>
      <c r="D16" s="15">
        <f>D14/100</f>
        <v>0.37</v>
      </c>
      <c r="E16" s="6"/>
      <c r="F16" s="6"/>
      <c r="G16" s="6"/>
      <c r="H16" s="6"/>
    </row>
    <row r="17" spans="1:9" x14ac:dyDescent="0.2">
      <c r="A17" s="6"/>
      <c r="B17" s="6"/>
      <c r="C17" s="6"/>
    </row>
    <row r="18" spans="1:9" x14ac:dyDescent="0.2">
      <c r="A18" s="2" t="s">
        <v>12</v>
      </c>
      <c r="H18" s="16" t="s">
        <v>13</v>
      </c>
      <c r="I18" s="17">
        <f>1.73*0.4*F14*H14</f>
        <v>313.89119999999997</v>
      </c>
    </row>
    <row r="19" spans="1:9" x14ac:dyDescent="0.2">
      <c r="H19" s="16" t="s">
        <v>14</v>
      </c>
      <c r="I19" s="18" t="s">
        <v>27</v>
      </c>
    </row>
    <row r="20" spans="1:9" x14ac:dyDescent="0.2">
      <c r="A20" s="16" t="s">
        <v>16</v>
      </c>
      <c r="B20" s="19" t="s">
        <v>20</v>
      </c>
    </row>
    <row r="21" spans="1:9" x14ac:dyDescent="0.2">
      <c r="A21" s="22" t="s">
        <v>0</v>
      </c>
      <c r="G21" s="16" t="s">
        <v>17</v>
      </c>
      <c r="H21" s="20"/>
      <c r="I21" s="21">
        <f>I18/B16</f>
        <v>0.2840130293159609</v>
      </c>
    </row>
    <row r="22" spans="1:9" x14ac:dyDescent="0.2">
      <c r="A22" s="22" t="s">
        <v>1</v>
      </c>
      <c r="G22" s="16" t="s">
        <v>18</v>
      </c>
      <c r="H22" s="20"/>
      <c r="I22" s="21">
        <f>I18/B14</f>
        <v>1.0224469055374592</v>
      </c>
    </row>
    <row r="23" spans="1:9" x14ac:dyDescent="0.2">
      <c r="A23" s="22" t="s">
        <v>24</v>
      </c>
      <c r="G23" s="16" t="s">
        <v>23</v>
      </c>
      <c r="H23" s="20"/>
      <c r="I23" s="21">
        <f>F14/B14</f>
        <v>1.7589576547231269</v>
      </c>
    </row>
    <row r="24" spans="1:9" x14ac:dyDescent="0.2">
      <c r="A24" s="22" t="s">
        <v>2</v>
      </c>
      <c r="G24" s="16" t="s">
        <v>19</v>
      </c>
      <c r="H24" s="20"/>
      <c r="I24" s="21" t="s">
        <v>22</v>
      </c>
    </row>
    <row r="25" spans="1:9" x14ac:dyDescent="0.2">
      <c r="G25" s="16" t="s">
        <v>19</v>
      </c>
      <c r="H25" s="20"/>
      <c r="I25" s="21">
        <f>0.00272*D14/I21</f>
        <v>0.35434994036150108</v>
      </c>
    </row>
    <row r="26" spans="1:9" x14ac:dyDescent="0.2">
      <c r="A26" s="2" t="s">
        <v>102</v>
      </c>
      <c r="G26" s="26"/>
      <c r="H26" s="26"/>
      <c r="I26" s="27"/>
    </row>
    <row r="27" spans="1:9" x14ac:dyDescent="0.2">
      <c r="A27" s="2" t="s">
        <v>93</v>
      </c>
      <c r="G27" s="26"/>
      <c r="H27" s="26"/>
      <c r="I27" s="27"/>
    </row>
    <row r="28" spans="1:9" x14ac:dyDescent="0.2">
      <c r="A28" s="2" t="s">
        <v>94</v>
      </c>
    </row>
    <row r="30" spans="1:9" x14ac:dyDescent="0.2">
      <c r="A30" s="1"/>
      <c r="D30" s="2" t="s">
        <v>31</v>
      </c>
      <c r="F30" s="2" t="s">
        <v>8</v>
      </c>
      <c r="G30" s="2" t="s">
        <v>32</v>
      </c>
      <c r="H30" s="2" t="s">
        <v>33</v>
      </c>
    </row>
    <row r="31" spans="1:9" ht="15.75" x14ac:dyDescent="0.25">
      <c r="A31" s="24" t="s">
        <v>62</v>
      </c>
      <c r="C31" s="2" t="s">
        <v>38</v>
      </c>
      <c r="D31" s="2" t="s">
        <v>28</v>
      </c>
      <c r="F31" s="2" t="s">
        <v>35</v>
      </c>
      <c r="G31" s="2" t="s">
        <v>36</v>
      </c>
      <c r="H31" s="2" t="s">
        <v>37</v>
      </c>
    </row>
    <row r="32" spans="1:9" x14ac:dyDescent="0.2">
      <c r="A32" s="2" t="s">
        <v>3</v>
      </c>
    </row>
    <row r="33" spans="1:9" s="6" customFormat="1" x14ac:dyDescent="0.2">
      <c r="A33" s="3" t="s">
        <v>4</v>
      </c>
      <c r="B33" s="4">
        <v>264</v>
      </c>
      <c r="C33" s="3" t="s">
        <v>5</v>
      </c>
      <c r="D33" s="5">
        <v>55</v>
      </c>
      <c r="E33" s="3" t="s">
        <v>6</v>
      </c>
      <c r="F33" s="5">
        <f>F34*15</f>
        <v>510</v>
      </c>
      <c r="G33" s="3" t="s">
        <v>7</v>
      </c>
      <c r="H33" s="5">
        <v>0.84</v>
      </c>
      <c r="I33" s="4"/>
    </row>
    <row r="34" spans="1:9" x14ac:dyDescent="0.2">
      <c r="A34" s="7" t="s">
        <v>8</v>
      </c>
      <c r="B34" s="8"/>
      <c r="C34" s="7" t="s">
        <v>9</v>
      </c>
      <c r="D34" s="9"/>
      <c r="E34" s="10" t="s">
        <v>10</v>
      </c>
      <c r="F34" s="11">
        <v>34</v>
      </c>
      <c r="G34" s="12" t="s">
        <v>11</v>
      </c>
      <c r="H34" s="11"/>
      <c r="I34" s="13"/>
    </row>
    <row r="35" spans="1:9" x14ac:dyDescent="0.2">
      <c r="A35" s="10" t="s">
        <v>15</v>
      </c>
      <c r="B35" s="14">
        <f>B33*3.6</f>
        <v>950.4</v>
      </c>
      <c r="C35" s="10" t="s">
        <v>21</v>
      </c>
      <c r="D35" s="15">
        <f>D33/100</f>
        <v>0.55000000000000004</v>
      </c>
      <c r="E35" s="6"/>
      <c r="F35" s="6"/>
      <c r="G35" s="6"/>
      <c r="H35" s="6"/>
    </row>
    <row r="36" spans="1:9" x14ac:dyDescent="0.2">
      <c r="A36" s="6"/>
      <c r="B36" s="6"/>
      <c r="C36" s="6"/>
    </row>
    <row r="37" spans="1:9" x14ac:dyDescent="0.2">
      <c r="A37" s="2" t="s">
        <v>12</v>
      </c>
      <c r="H37" s="16" t="s">
        <v>13</v>
      </c>
      <c r="I37" s="17">
        <f>1.73*0.4*F33*H33</f>
        <v>296.45280000000002</v>
      </c>
    </row>
    <row r="38" spans="1:9" x14ac:dyDescent="0.2">
      <c r="H38" s="16" t="s">
        <v>14</v>
      </c>
      <c r="I38" s="18" t="s">
        <v>27</v>
      </c>
    </row>
    <row r="39" spans="1:9" x14ac:dyDescent="0.2">
      <c r="A39" s="16" t="s">
        <v>16</v>
      </c>
      <c r="B39" s="19" t="s">
        <v>20</v>
      </c>
    </row>
    <row r="40" spans="1:9" x14ac:dyDescent="0.2">
      <c r="A40" s="22" t="s">
        <v>0</v>
      </c>
      <c r="G40" s="16" t="s">
        <v>17</v>
      </c>
      <c r="H40" s="20"/>
      <c r="I40" s="21">
        <f>I37/B35</f>
        <v>0.31192424242424244</v>
      </c>
    </row>
    <row r="41" spans="1:9" x14ac:dyDescent="0.2">
      <c r="A41" s="22" t="s">
        <v>1</v>
      </c>
      <c r="G41" s="16" t="s">
        <v>18</v>
      </c>
      <c r="H41" s="20"/>
      <c r="I41" s="21">
        <f>I37/B33</f>
        <v>1.1229272727272728</v>
      </c>
    </row>
    <row r="42" spans="1:9" x14ac:dyDescent="0.2">
      <c r="A42" s="22" t="s">
        <v>24</v>
      </c>
      <c r="G42" s="16" t="s">
        <v>23</v>
      </c>
      <c r="H42" s="20"/>
      <c r="I42" s="21">
        <f>F33/B33</f>
        <v>1.9318181818181819</v>
      </c>
    </row>
    <row r="43" spans="1:9" x14ac:dyDescent="0.2">
      <c r="A43" s="22" t="s">
        <v>2</v>
      </c>
      <c r="G43" s="16" t="s">
        <v>19</v>
      </c>
      <c r="H43" s="20"/>
      <c r="I43" s="21" t="s">
        <v>22</v>
      </c>
    </row>
    <row r="44" spans="1:9" x14ac:dyDescent="0.2">
      <c r="G44" s="16" t="s">
        <v>19</v>
      </c>
      <c r="H44" s="20"/>
      <c r="I44" s="21">
        <f>0.00272*D33/I40</f>
        <v>0.47960363336085882</v>
      </c>
    </row>
    <row r="45" spans="1:9" x14ac:dyDescent="0.2">
      <c r="A45" s="2" t="s">
        <v>75</v>
      </c>
      <c r="G45" s="26"/>
      <c r="H45" s="26"/>
      <c r="I45" s="27"/>
    </row>
    <row r="46" spans="1:9" x14ac:dyDescent="0.2">
      <c r="G46" s="26"/>
      <c r="H46" s="26"/>
      <c r="I46" s="27"/>
    </row>
    <row r="47" spans="1:9" x14ac:dyDescent="0.2">
      <c r="G47" s="26"/>
      <c r="H47" s="26"/>
      <c r="I47" s="27"/>
    </row>
    <row r="48" spans="1:9" x14ac:dyDescent="0.2">
      <c r="G48" s="26"/>
      <c r="H48" s="26"/>
      <c r="I48" s="27"/>
    </row>
    <row r="49" spans="1:9" x14ac:dyDescent="0.2">
      <c r="G49" s="26"/>
      <c r="H49" s="26"/>
      <c r="I49" s="27"/>
    </row>
    <row r="50" spans="1:9" x14ac:dyDescent="0.2">
      <c r="G50" s="26"/>
      <c r="H50" s="26"/>
      <c r="I50" s="27"/>
    </row>
    <row r="51" spans="1:9" x14ac:dyDescent="0.2">
      <c r="A51" s="1"/>
      <c r="D51" s="2" t="s">
        <v>31</v>
      </c>
      <c r="F51" s="2" t="s">
        <v>8</v>
      </c>
      <c r="G51" s="2" t="s">
        <v>32</v>
      </c>
      <c r="H51" s="2" t="s">
        <v>33</v>
      </c>
    </row>
    <row r="52" spans="1:9" ht="15.75" x14ac:dyDescent="0.25">
      <c r="A52" s="24" t="s">
        <v>76</v>
      </c>
      <c r="C52" s="2" t="s">
        <v>38</v>
      </c>
      <c r="D52" s="2" t="s">
        <v>77</v>
      </c>
      <c r="F52" s="2" t="s">
        <v>35</v>
      </c>
      <c r="G52" s="2" t="s">
        <v>36</v>
      </c>
    </row>
    <row r="53" spans="1:9" x14ac:dyDescent="0.2">
      <c r="A53" s="2" t="s">
        <v>3</v>
      </c>
    </row>
    <row r="54" spans="1:9" s="6" customFormat="1" x14ac:dyDescent="0.2">
      <c r="A54" s="3" t="s">
        <v>4</v>
      </c>
      <c r="B54" s="4">
        <v>84</v>
      </c>
      <c r="C54" s="3" t="s">
        <v>5</v>
      </c>
      <c r="D54" s="5">
        <v>67</v>
      </c>
      <c r="E54" s="3" t="s">
        <v>6</v>
      </c>
      <c r="F54" s="5">
        <f>F55*15</f>
        <v>495</v>
      </c>
      <c r="G54" s="3" t="s">
        <v>7</v>
      </c>
      <c r="H54" s="5">
        <v>0.84</v>
      </c>
      <c r="I54" s="4"/>
    </row>
    <row r="55" spans="1:9" x14ac:dyDescent="0.2">
      <c r="A55" s="7" t="s">
        <v>8</v>
      </c>
      <c r="B55" s="8"/>
      <c r="C55" s="7" t="s">
        <v>9</v>
      </c>
      <c r="D55" s="9"/>
      <c r="E55" s="10" t="s">
        <v>10</v>
      </c>
      <c r="F55" s="15">
        <v>33</v>
      </c>
      <c r="G55" s="12" t="s">
        <v>11</v>
      </c>
      <c r="H55" s="11"/>
      <c r="I55" s="13"/>
    </row>
    <row r="56" spans="1:9" x14ac:dyDescent="0.2">
      <c r="A56" s="10" t="s">
        <v>15</v>
      </c>
      <c r="B56" s="14">
        <f>B54*3.6</f>
        <v>302.40000000000003</v>
      </c>
      <c r="C56" s="10" t="s">
        <v>21</v>
      </c>
      <c r="D56" s="15">
        <f>D54/100</f>
        <v>0.67</v>
      </c>
      <c r="E56" s="6"/>
      <c r="F56" s="6"/>
      <c r="G56" s="6"/>
      <c r="H56" s="6"/>
    </row>
    <row r="57" spans="1:9" ht="7.5" customHeight="1" x14ac:dyDescent="0.2">
      <c r="A57" s="6"/>
      <c r="B57" s="6"/>
      <c r="C57" s="6"/>
    </row>
    <row r="58" spans="1:9" x14ac:dyDescent="0.2">
      <c r="A58" s="2" t="s">
        <v>12</v>
      </c>
      <c r="H58" s="16" t="s">
        <v>13</v>
      </c>
      <c r="I58" s="17">
        <f>1.73*0.4*F54*H54</f>
        <v>287.73360000000002</v>
      </c>
    </row>
    <row r="59" spans="1:9" x14ac:dyDescent="0.2">
      <c r="H59" s="16" t="s">
        <v>14</v>
      </c>
      <c r="I59" s="18" t="s">
        <v>27</v>
      </c>
    </row>
    <row r="60" spans="1:9" x14ac:dyDescent="0.2">
      <c r="A60" s="16" t="s">
        <v>16</v>
      </c>
      <c r="B60" s="19" t="s">
        <v>20</v>
      </c>
    </row>
    <row r="61" spans="1:9" x14ac:dyDescent="0.2">
      <c r="A61" s="22" t="s">
        <v>103</v>
      </c>
      <c r="G61" s="16" t="s">
        <v>17</v>
      </c>
      <c r="H61" s="20"/>
      <c r="I61" s="21">
        <f>I58/B56</f>
        <v>0.95150000000000001</v>
      </c>
    </row>
    <row r="62" spans="1:9" x14ac:dyDescent="0.2">
      <c r="A62" s="22" t="s">
        <v>104</v>
      </c>
      <c r="G62" s="16" t="s">
        <v>18</v>
      </c>
      <c r="H62" s="20"/>
      <c r="I62" s="21">
        <f>I58/B54</f>
        <v>3.4254000000000002</v>
      </c>
    </row>
    <row r="63" spans="1:9" x14ac:dyDescent="0.2">
      <c r="A63" s="22" t="s">
        <v>105</v>
      </c>
      <c r="G63" s="16" t="s">
        <v>23</v>
      </c>
      <c r="H63" s="20"/>
      <c r="I63" s="21">
        <f>F54/B54</f>
        <v>5.8928571428571432</v>
      </c>
    </row>
    <row r="64" spans="1:9" x14ac:dyDescent="0.2">
      <c r="A64" s="22" t="s">
        <v>2</v>
      </c>
      <c r="G64" s="16" t="s">
        <v>19</v>
      </c>
      <c r="H64" s="20"/>
      <c r="I64" s="21" t="s">
        <v>22</v>
      </c>
    </row>
    <row r="65" spans="1:9" x14ac:dyDescent="0.2">
      <c r="G65" s="16" t="s">
        <v>19</v>
      </c>
      <c r="H65" s="20"/>
      <c r="I65" s="21">
        <f>0.00272*D54/I61</f>
        <v>0.19152916447714136</v>
      </c>
    </row>
    <row r="66" spans="1:9" x14ac:dyDescent="0.2">
      <c r="A66" s="2" t="s">
        <v>95</v>
      </c>
    </row>
    <row r="67" spans="1:9" x14ac:dyDescent="0.2">
      <c r="A67" s="2" t="s">
        <v>78</v>
      </c>
    </row>
    <row r="68" spans="1:9" x14ac:dyDescent="0.2">
      <c r="A68" s="2" t="s">
        <v>96</v>
      </c>
    </row>
    <row r="69" spans="1:9" ht="4.5" customHeight="1" x14ac:dyDescent="0.2"/>
    <row r="70" spans="1:9" x14ac:dyDescent="0.2">
      <c r="A70" s="1"/>
      <c r="D70" s="2" t="s">
        <v>31</v>
      </c>
      <c r="F70" s="2" t="s">
        <v>8</v>
      </c>
      <c r="G70" s="2" t="s">
        <v>32</v>
      </c>
      <c r="H70" s="2" t="s">
        <v>33</v>
      </c>
    </row>
    <row r="71" spans="1:9" ht="15.75" x14ac:dyDescent="0.25">
      <c r="A71" s="24" t="s">
        <v>66</v>
      </c>
      <c r="C71" s="2" t="s">
        <v>38</v>
      </c>
      <c r="D71" s="2" t="s">
        <v>77</v>
      </c>
      <c r="F71" s="2" t="s">
        <v>35</v>
      </c>
      <c r="G71" s="2" t="s">
        <v>36</v>
      </c>
      <c r="H71" s="2" t="s">
        <v>67</v>
      </c>
    </row>
    <row r="72" spans="1:9" x14ac:dyDescent="0.2">
      <c r="A72" s="2" t="s">
        <v>3</v>
      </c>
    </row>
    <row r="73" spans="1:9" s="6" customFormat="1" x14ac:dyDescent="0.2">
      <c r="A73" s="3" t="s">
        <v>4</v>
      </c>
      <c r="B73" s="4">
        <v>240</v>
      </c>
      <c r="C73" s="3" t="s">
        <v>5</v>
      </c>
      <c r="D73" s="5">
        <v>67</v>
      </c>
      <c r="E73" s="3" t="s">
        <v>6</v>
      </c>
      <c r="F73" s="5">
        <f>F74*15</f>
        <v>555</v>
      </c>
      <c r="G73" s="3" t="s">
        <v>7</v>
      </c>
      <c r="H73" s="5">
        <v>0.84</v>
      </c>
      <c r="I73" s="4"/>
    </row>
    <row r="74" spans="1:9" x14ac:dyDescent="0.2">
      <c r="A74" s="7" t="s">
        <v>8</v>
      </c>
      <c r="B74" s="8"/>
      <c r="C74" s="7" t="s">
        <v>9</v>
      </c>
      <c r="D74" s="9"/>
      <c r="E74" s="10" t="s">
        <v>10</v>
      </c>
      <c r="F74" s="11">
        <v>37</v>
      </c>
      <c r="G74" s="12" t="s">
        <v>11</v>
      </c>
      <c r="H74" s="11"/>
      <c r="I74" s="13"/>
    </row>
    <row r="75" spans="1:9" x14ac:dyDescent="0.2">
      <c r="A75" s="10" t="s">
        <v>15</v>
      </c>
      <c r="B75" s="14">
        <f>B73*3.6</f>
        <v>864</v>
      </c>
      <c r="C75" s="10" t="s">
        <v>21</v>
      </c>
      <c r="D75" s="15">
        <f>D73/100</f>
        <v>0.67</v>
      </c>
      <c r="E75" s="6"/>
      <c r="F75" s="6"/>
      <c r="G75" s="6"/>
      <c r="H75" s="6"/>
    </row>
    <row r="76" spans="1:9" ht="7.5" customHeight="1" x14ac:dyDescent="0.2">
      <c r="A76" s="6"/>
      <c r="B76" s="6"/>
      <c r="C76" s="6"/>
    </row>
    <row r="77" spans="1:9" x14ac:dyDescent="0.2">
      <c r="A77" s="2" t="s">
        <v>12</v>
      </c>
      <c r="H77" s="16" t="s">
        <v>13</v>
      </c>
      <c r="I77" s="17">
        <f>1.73*0.4*F73*H73</f>
        <v>322.61040000000003</v>
      </c>
    </row>
    <row r="78" spans="1:9" x14ac:dyDescent="0.2">
      <c r="H78" s="16" t="s">
        <v>14</v>
      </c>
      <c r="I78" s="18" t="s">
        <v>27</v>
      </c>
    </row>
    <row r="79" spans="1:9" x14ac:dyDescent="0.2">
      <c r="A79" s="16" t="s">
        <v>16</v>
      </c>
      <c r="B79" s="19" t="s">
        <v>20</v>
      </c>
    </row>
    <row r="80" spans="1:9" x14ac:dyDescent="0.2">
      <c r="A80" s="22" t="s">
        <v>0</v>
      </c>
      <c r="G80" s="16" t="s">
        <v>17</v>
      </c>
      <c r="H80" s="20"/>
      <c r="I80" s="21">
        <f>I77/B75</f>
        <v>0.37339166666666668</v>
      </c>
    </row>
    <row r="81" spans="1:9" x14ac:dyDescent="0.2">
      <c r="A81" s="22" t="s">
        <v>104</v>
      </c>
      <c r="G81" s="16" t="s">
        <v>18</v>
      </c>
      <c r="H81" s="20"/>
      <c r="I81" s="21">
        <f>I77/B73</f>
        <v>1.3442100000000001</v>
      </c>
    </row>
    <row r="82" spans="1:9" x14ac:dyDescent="0.2">
      <c r="A82" s="22" t="s">
        <v>105</v>
      </c>
      <c r="G82" s="16" t="s">
        <v>23</v>
      </c>
      <c r="H82" s="20"/>
      <c r="I82" s="21">
        <f>F73/B73</f>
        <v>2.3125</v>
      </c>
    </row>
    <row r="83" spans="1:9" x14ac:dyDescent="0.2">
      <c r="A83" s="22" t="s">
        <v>2</v>
      </c>
      <c r="G83" s="16" t="s">
        <v>19</v>
      </c>
      <c r="H83" s="20"/>
      <c r="I83" s="21" t="s">
        <v>22</v>
      </c>
    </row>
    <row r="84" spans="1:9" x14ac:dyDescent="0.2">
      <c r="G84" s="16" t="s">
        <v>19</v>
      </c>
      <c r="H84" s="20"/>
      <c r="I84" s="21">
        <f>0.00272*D73/I80</f>
        <v>0.488066596737117</v>
      </c>
    </row>
    <row r="85" spans="1:9" x14ac:dyDescent="0.2">
      <c r="A85" s="2" t="s">
        <v>97</v>
      </c>
    </row>
    <row r="86" spans="1:9" ht="6.75" customHeight="1" x14ac:dyDescent="0.2"/>
    <row r="87" spans="1:9" x14ac:dyDescent="0.2">
      <c r="A87" s="1"/>
      <c r="D87" s="2" t="s">
        <v>31</v>
      </c>
      <c r="F87" s="2" t="s">
        <v>8</v>
      </c>
      <c r="G87" s="2" t="s">
        <v>32</v>
      </c>
      <c r="H87" s="2" t="s">
        <v>33</v>
      </c>
    </row>
    <row r="88" spans="1:9" ht="15.75" x14ac:dyDescent="0.25">
      <c r="A88" s="24" t="s">
        <v>55</v>
      </c>
      <c r="C88" s="2" t="s">
        <v>41</v>
      </c>
      <c r="D88" s="2" t="s">
        <v>42</v>
      </c>
      <c r="F88" s="2" t="s">
        <v>39</v>
      </c>
      <c r="G88" s="2" t="s">
        <v>43</v>
      </c>
      <c r="H88" s="2" t="s">
        <v>40</v>
      </c>
    </row>
    <row r="89" spans="1:9" x14ac:dyDescent="0.2">
      <c r="A89" s="2" t="s">
        <v>3</v>
      </c>
    </row>
    <row r="90" spans="1:9" s="6" customFormat="1" x14ac:dyDescent="0.2">
      <c r="A90" s="3" t="s">
        <v>4</v>
      </c>
      <c r="B90" s="4">
        <v>189</v>
      </c>
      <c r="C90" s="3" t="s">
        <v>5</v>
      </c>
      <c r="D90" s="5">
        <v>42</v>
      </c>
      <c r="E90" s="3" t="s">
        <v>6</v>
      </c>
      <c r="F90" s="28">
        <f>F91*15</f>
        <v>270</v>
      </c>
      <c r="G90" s="3" t="s">
        <v>7</v>
      </c>
      <c r="H90" s="5">
        <v>0.84</v>
      </c>
      <c r="I90" s="4"/>
    </row>
    <row r="91" spans="1:9" x14ac:dyDescent="0.2">
      <c r="A91" s="7" t="s">
        <v>8</v>
      </c>
      <c r="B91" s="8"/>
      <c r="C91" s="7" t="s">
        <v>9</v>
      </c>
      <c r="D91" s="9"/>
      <c r="E91" s="10" t="s">
        <v>10</v>
      </c>
      <c r="F91" s="11">
        <v>18</v>
      </c>
      <c r="G91" s="12" t="s">
        <v>11</v>
      </c>
      <c r="H91" s="11"/>
      <c r="I91" s="13"/>
    </row>
    <row r="92" spans="1:9" x14ac:dyDescent="0.2">
      <c r="A92" s="10" t="s">
        <v>15</v>
      </c>
      <c r="B92" s="14">
        <f>B90*3.6</f>
        <v>680.4</v>
      </c>
      <c r="C92" s="10" t="s">
        <v>21</v>
      </c>
      <c r="D92" s="15">
        <f>D90/100</f>
        <v>0.42</v>
      </c>
      <c r="E92" s="6"/>
      <c r="F92" s="6"/>
      <c r="G92" s="6"/>
      <c r="H92" s="6"/>
    </row>
    <row r="93" spans="1:9" ht="7.5" customHeight="1" x14ac:dyDescent="0.2">
      <c r="A93" s="6"/>
      <c r="B93" s="6"/>
      <c r="C93" s="6"/>
    </row>
    <row r="94" spans="1:9" x14ac:dyDescent="0.2">
      <c r="A94" s="2" t="s">
        <v>12</v>
      </c>
      <c r="H94" s="16" t="s">
        <v>13</v>
      </c>
      <c r="I94" s="17">
        <f>1.73*0.4*F90*H90</f>
        <v>156.94559999999998</v>
      </c>
    </row>
    <row r="95" spans="1:9" x14ac:dyDescent="0.2">
      <c r="H95" s="16" t="s">
        <v>14</v>
      </c>
      <c r="I95" s="18" t="s">
        <v>27</v>
      </c>
    </row>
    <row r="96" spans="1:9" x14ac:dyDescent="0.2">
      <c r="A96" s="16" t="s">
        <v>16</v>
      </c>
      <c r="B96" s="19" t="s">
        <v>20</v>
      </c>
    </row>
    <row r="97" spans="1:9" x14ac:dyDescent="0.2">
      <c r="A97" s="22" t="s">
        <v>0</v>
      </c>
      <c r="G97" s="16" t="s">
        <v>17</v>
      </c>
      <c r="H97" s="20"/>
      <c r="I97" s="21">
        <f>I94/B92</f>
        <v>0.23066666666666666</v>
      </c>
    </row>
    <row r="98" spans="1:9" x14ac:dyDescent="0.2">
      <c r="A98" s="22" t="s">
        <v>104</v>
      </c>
      <c r="G98" s="16" t="s">
        <v>18</v>
      </c>
      <c r="H98" s="20"/>
      <c r="I98" s="21">
        <f>I94/B90</f>
        <v>0.83039999999999992</v>
      </c>
    </row>
    <row r="99" spans="1:9" x14ac:dyDescent="0.2">
      <c r="A99" s="22" t="s">
        <v>105</v>
      </c>
      <c r="G99" s="16" t="s">
        <v>23</v>
      </c>
      <c r="H99" s="20"/>
      <c r="I99" s="21">
        <f>F90/B90</f>
        <v>1.4285714285714286</v>
      </c>
    </row>
    <row r="100" spans="1:9" x14ac:dyDescent="0.2">
      <c r="A100" s="22" t="s">
        <v>2</v>
      </c>
      <c r="G100" s="16" t="s">
        <v>19</v>
      </c>
      <c r="H100" s="20"/>
      <c r="I100" s="21" t="s">
        <v>22</v>
      </c>
    </row>
    <row r="101" spans="1:9" x14ac:dyDescent="0.2">
      <c r="G101" s="16" t="s">
        <v>19</v>
      </c>
      <c r="H101" s="20"/>
      <c r="I101" s="21">
        <f>0.00272*D90/I97</f>
        <v>0.49526011560693645</v>
      </c>
    </row>
    <row r="102" spans="1:9" x14ac:dyDescent="0.2">
      <c r="A102" s="2" t="s">
        <v>79</v>
      </c>
      <c r="G102" s="26"/>
      <c r="H102" s="26"/>
      <c r="I102" s="27"/>
    </row>
    <row r="103" spans="1:9" x14ac:dyDescent="0.2">
      <c r="G103" s="26"/>
      <c r="H103" s="26"/>
      <c r="I103" s="27"/>
    </row>
    <row r="104" spans="1:9" x14ac:dyDescent="0.2">
      <c r="A104" s="1"/>
      <c r="D104" s="2" t="s">
        <v>31</v>
      </c>
      <c r="F104" s="2" t="s">
        <v>8</v>
      </c>
      <c r="G104" s="2" t="s">
        <v>32</v>
      </c>
      <c r="H104" s="2" t="s">
        <v>33</v>
      </c>
    </row>
    <row r="105" spans="1:9" ht="15.75" x14ac:dyDescent="0.25">
      <c r="A105" s="24" t="s">
        <v>68</v>
      </c>
      <c r="C105" s="2" t="s">
        <v>44</v>
      </c>
      <c r="D105" s="2" t="s">
        <v>34</v>
      </c>
      <c r="F105" s="2" t="s">
        <v>35</v>
      </c>
      <c r="G105" s="2" t="s">
        <v>45</v>
      </c>
      <c r="H105" s="2" t="s">
        <v>69</v>
      </c>
    </row>
    <row r="106" spans="1:9" x14ac:dyDescent="0.2">
      <c r="A106" s="2" t="s">
        <v>3</v>
      </c>
    </row>
    <row r="107" spans="1:9" s="6" customFormat="1" x14ac:dyDescent="0.2">
      <c r="A107" s="3" t="s">
        <v>4</v>
      </c>
      <c r="B107" s="4">
        <v>303</v>
      </c>
      <c r="C107" s="3" t="s">
        <v>5</v>
      </c>
      <c r="D107" s="5">
        <v>42</v>
      </c>
      <c r="E107" s="3" t="s">
        <v>6</v>
      </c>
      <c r="F107" s="18">
        <f>F108*15</f>
        <v>435</v>
      </c>
      <c r="G107" s="3" t="s">
        <v>7</v>
      </c>
      <c r="H107" s="5">
        <v>0.84</v>
      </c>
      <c r="I107" s="4"/>
    </row>
    <row r="108" spans="1:9" x14ac:dyDescent="0.2">
      <c r="A108" s="7" t="s">
        <v>8</v>
      </c>
      <c r="B108" s="8"/>
      <c r="C108" s="7" t="s">
        <v>9</v>
      </c>
      <c r="D108" s="9"/>
      <c r="E108" s="10" t="s">
        <v>10</v>
      </c>
      <c r="F108" s="18">
        <v>29</v>
      </c>
      <c r="G108" s="12" t="s">
        <v>11</v>
      </c>
      <c r="H108" s="11"/>
      <c r="I108" s="13"/>
    </row>
    <row r="109" spans="1:9" x14ac:dyDescent="0.2">
      <c r="A109" s="10" t="s">
        <v>15</v>
      </c>
      <c r="B109" s="14">
        <f>B107*3.6</f>
        <v>1090.8</v>
      </c>
      <c r="C109" s="10" t="s">
        <v>21</v>
      </c>
      <c r="D109" s="15">
        <f>D107/100</f>
        <v>0.42</v>
      </c>
      <c r="E109" s="6"/>
      <c r="F109" s="6"/>
      <c r="G109" s="6"/>
      <c r="H109" s="6"/>
    </row>
    <row r="110" spans="1:9" x14ac:dyDescent="0.2">
      <c r="A110" s="6"/>
      <c r="B110" s="6"/>
      <c r="C110" s="6"/>
    </row>
    <row r="111" spans="1:9" x14ac:dyDescent="0.2">
      <c r="A111" s="2" t="s">
        <v>12</v>
      </c>
      <c r="H111" s="16" t="s">
        <v>13</v>
      </c>
      <c r="I111" s="17">
        <f>1.73*0.4*F107*H107</f>
        <v>252.85680000000002</v>
      </c>
    </row>
    <row r="112" spans="1:9" x14ac:dyDescent="0.2">
      <c r="H112" s="16" t="s">
        <v>14</v>
      </c>
      <c r="I112" s="18" t="s">
        <v>27</v>
      </c>
    </row>
    <row r="113" spans="1:9" x14ac:dyDescent="0.2">
      <c r="A113" s="16" t="s">
        <v>16</v>
      </c>
      <c r="B113" s="19" t="s">
        <v>20</v>
      </c>
    </row>
    <row r="114" spans="1:9" x14ac:dyDescent="0.2">
      <c r="A114" s="22" t="s">
        <v>103</v>
      </c>
      <c r="G114" s="16" t="s">
        <v>17</v>
      </c>
      <c r="H114" s="20"/>
      <c r="I114" s="21">
        <f>I111/B109</f>
        <v>0.23180858085808584</v>
      </c>
    </row>
    <row r="115" spans="1:9" x14ac:dyDescent="0.2">
      <c r="A115" s="22" t="s">
        <v>104</v>
      </c>
      <c r="G115" s="16" t="s">
        <v>18</v>
      </c>
      <c r="H115" s="20"/>
      <c r="I115" s="21">
        <f>I111/B107</f>
        <v>0.83451089108910903</v>
      </c>
    </row>
    <row r="116" spans="1:9" x14ac:dyDescent="0.2">
      <c r="A116" s="22" t="s">
        <v>105</v>
      </c>
      <c r="G116" s="16" t="s">
        <v>23</v>
      </c>
      <c r="H116" s="20"/>
      <c r="I116" s="21">
        <f>F108/B107</f>
        <v>9.5709570957095716E-2</v>
      </c>
    </row>
    <row r="117" spans="1:9" x14ac:dyDescent="0.2">
      <c r="A117" s="22" t="s">
        <v>2</v>
      </c>
      <c r="G117" s="16" t="s">
        <v>19</v>
      </c>
      <c r="H117" s="20"/>
      <c r="I117" s="21" t="s">
        <v>22</v>
      </c>
    </row>
    <row r="118" spans="1:9" x14ac:dyDescent="0.2">
      <c r="G118" s="16" t="s">
        <v>19</v>
      </c>
      <c r="H118" s="20"/>
      <c r="I118" s="21">
        <f>0.00272*D107/I114</f>
        <v>0.49282041060394655</v>
      </c>
    </row>
    <row r="119" spans="1:9" x14ac:dyDescent="0.2">
      <c r="A119" s="2" t="s">
        <v>80</v>
      </c>
    </row>
    <row r="121" spans="1:9" x14ac:dyDescent="0.2">
      <c r="A121" s="1"/>
      <c r="D121" s="2" t="s">
        <v>85</v>
      </c>
      <c r="F121" s="2" t="s">
        <v>8</v>
      </c>
      <c r="G121" s="2" t="s">
        <v>32</v>
      </c>
      <c r="H121" s="2" t="s">
        <v>33</v>
      </c>
    </row>
    <row r="122" spans="1:9" ht="15.75" x14ac:dyDescent="0.25">
      <c r="A122" s="24" t="s">
        <v>81</v>
      </c>
      <c r="C122" s="2" t="s">
        <v>82</v>
      </c>
      <c r="E122" s="2" t="s">
        <v>83</v>
      </c>
      <c r="F122" s="2" t="s">
        <v>86</v>
      </c>
      <c r="G122" s="2" t="s">
        <v>46</v>
      </c>
    </row>
    <row r="123" spans="1:9" x14ac:dyDescent="0.2">
      <c r="A123" s="2" t="s">
        <v>3</v>
      </c>
    </row>
    <row r="124" spans="1:9" s="6" customFormat="1" x14ac:dyDescent="0.2">
      <c r="A124" s="3" t="s">
        <v>4</v>
      </c>
      <c r="B124" s="4">
        <v>57</v>
      </c>
      <c r="C124" s="3" t="s">
        <v>5</v>
      </c>
      <c r="D124" s="5">
        <v>44</v>
      </c>
      <c r="E124" s="3" t="s">
        <v>6</v>
      </c>
      <c r="F124" s="18">
        <v>90</v>
      </c>
      <c r="G124" s="3" t="s">
        <v>7</v>
      </c>
      <c r="H124" s="5">
        <v>0.84</v>
      </c>
      <c r="I124" s="4"/>
    </row>
    <row r="125" spans="1:9" x14ac:dyDescent="0.2">
      <c r="A125" s="7" t="s">
        <v>8</v>
      </c>
      <c r="B125" s="8"/>
      <c r="C125" s="7" t="s">
        <v>9</v>
      </c>
      <c r="D125" s="9"/>
      <c r="E125" s="10" t="s">
        <v>10</v>
      </c>
      <c r="F125" s="18">
        <v>29</v>
      </c>
      <c r="G125" s="12" t="s">
        <v>11</v>
      </c>
      <c r="H125" s="11"/>
      <c r="I125" s="13"/>
    </row>
    <row r="126" spans="1:9" x14ac:dyDescent="0.2">
      <c r="A126" s="10" t="s">
        <v>15</v>
      </c>
      <c r="B126" s="14">
        <f>B124*3.6</f>
        <v>205.20000000000002</v>
      </c>
      <c r="C126" s="10" t="s">
        <v>21</v>
      </c>
      <c r="D126" s="15">
        <f>D124/100</f>
        <v>0.44</v>
      </c>
      <c r="E126" s="6"/>
      <c r="F126" s="6"/>
      <c r="G126" s="6"/>
      <c r="H126" s="6"/>
    </row>
    <row r="127" spans="1:9" x14ac:dyDescent="0.2">
      <c r="A127" s="6"/>
      <c r="B127" s="6"/>
      <c r="C127" s="6"/>
    </row>
    <row r="128" spans="1:9" x14ac:dyDescent="0.2">
      <c r="A128" s="2" t="s">
        <v>12</v>
      </c>
      <c r="H128" s="16" t="s">
        <v>13</v>
      </c>
      <c r="I128" s="17">
        <f>1.73*0.4*F124*H124</f>
        <v>52.315200000000004</v>
      </c>
    </row>
    <row r="129" spans="1:9" x14ac:dyDescent="0.2">
      <c r="H129" s="16" t="s">
        <v>14</v>
      </c>
      <c r="I129" s="18" t="s">
        <v>27</v>
      </c>
    </row>
    <row r="130" spans="1:9" x14ac:dyDescent="0.2">
      <c r="A130" s="16" t="s">
        <v>16</v>
      </c>
      <c r="B130" s="19" t="s">
        <v>20</v>
      </c>
    </row>
    <row r="131" spans="1:9" x14ac:dyDescent="0.2">
      <c r="A131" s="22" t="s">
        <v>103</v>
      </c>
      <c r="G131" s="16" t="s">
        <v>17</v>
      </c>
      <c r="H131" s="20"/>
      <c r="I131" s="21">
        <f>I128/B126</f>
        <v>0.25494736842105264</v>
      </c>
    </row>
    <row r="132" spans="1:9" x14ac:dyDescent="0.2">
      <c r="A132" s="22" t="s">
        <v>104</v>
      </c>
      <c r="G132" s="16" t="s">
        <v>18</v>
      </c>
      <c r="H132" s="20"/>
      <c r="I132" s="21">
        <f>I128/B124</f>
        <v>0.91781052631578952</v>
      </c>
    </row>
    <row r="133" spans="1:9" x14ac:dyDescent="0.2">
      <c r="A133" s="22" t="s">
        <v>105</v>
      </c>
      <c r="G133" s="16" t="s">
        <v>23</v>
      </c>
      <c r="H133" s="20"/>
      <c r="I133" s="21">
        <f>F125/B124</f>
        <v>0.50877192982456143</v>
      </c>
    </row>
    <row r="134" spans="1:9" x14ac:dyDescent="0.2">
      <c r="A134" s="22" t="s">
        <v>2</v>
      </c>
      <c r="G134" s="16" t="s">
        <v>19</v>
      </c>
      <c r="H134" s="20"/>
      <c r="I134" s="21" t="s">
        <v>22</v>
      </c>
    </row>
    <row r="135" spans="1:9" x14ac:dyDescent="0.2">
      <c r="G135" s="16" t="s">
        <v>19</v>
      </c>
      <c r="H135" s="20"/>
      <c r="I135" s="21">
        <f>0.00272*D124/I131</f>
        <v>0.46943022295623454</v>
      </c>
    </row>
    <row r="136" spans="1:9" x14ac:dyDescent="0.2">
      <c r="G136" s="26"/>
      <c r="H136" s="26"/>
      <c r="I136" s="27"/>
    </row>
    <row r="137" spans="1:9" x14ac:dyDescent="0.2">
      <c r="A137" s="1"/>
      <c r="D137" s="2" t="s">
        <v>31</v>
      </c>
      <c r="F137" s="2" t="s">
        <v>8</v>
      </c>
      <c r="G137" s="2" t="s">
        <v>32</v>
      </c>
      <c r="H137" s="2" t="s">
        <v>33</v>
      </c>
    </row>
    <row r="138" spans="1:9" ht="15.75" x14ac:dyDescent="0.25">
      <c r="A138" s="24" t="s">
        <v>84</v>
      </c>
      <c r="C138" s="2" t="s">
        <v>82</v>
      </c>
      <c r="E138" s="2" t="s">
        <v>83</v>
      </c>
      <c r="F138" s="2" t="s">
        <v>86</v>
      </c>
      <c r="G138" s="2" t="s">
        <v>46</v>
      </c>
    </row>
    <row r="139" spans="1:9" x14ac:dyDescent="0.2">
      <c r="A139" s="2" t="s">
        <v>3</v>
      </c>
    </row>
    <row r="140" spans="1:9" s="6" customFormat="1" x14ac:dyDescent="0.2">
      <c r="A140" s="3" t="s">
        <v>109</v>
      </c>
      <c r="B140" s="4">
        <v>56</v>
      </c>
      <c r="C140" s="3" t="s">
        <v>106</v>
      </c>
      <c r="D140" s="5">
        <v>44</v>
      </c>
      <c r="E140" s="3" t="s">
        <v>107</v>
      </c>
      <c r="F140" s="18">
        <v>88</v>
      </c>
      <c r="G140" s="3" t="s">
        <v>7</v>
      </c>
      <c r="H140" s="5">
        <v>0.84</v>
      </c>
      <c r="I140" s="4"/>
    </row>
    <row r="141" spans="1:9" x14ac:dyDescent="0.2">
      <c r="A141" s="7" t="s">
        <v>8</v>
      </c>
      <c r="B141" s="8"/>
      <c r="C141" s="7" t="s">
        <v>9</v>
      </c>
      <c r="D141" s="9"/>
      <c r="E141" s="10" t="s">
        <v>10</v>
      </c>
      <c r="F141" s="18"/>
      <c r="G141" s="12" t="s">
        <v>11</v>
      </c>
      <c r="H141" s="11"/>
      <c r="I141" s="13"/>
    </row>
    <row r="142" spans="1:9" x14ac:dyDescent="0.2">
      <c r="A142" s="10" t="s">
        <v>108</v>
      </c>
      <c r="B142" s="14">
        <f>B140*3.6</f>
        <v>201.6</v>
      </c>
      <c r="C142" s="10" t="s">
        <v>21</v>
      </c>
      <c r="D142" s="15">
        <f>D140/100</f>
        <v>0.44</v>
      </c>
      <c r="E142" s="6"/>
      <c r="F142" s="6"/>
      <c r="G142" s="6"/>
      <c r="H142" s="6"/>
    </row>
    <row r="143" spans="1:9" x14ac:dyDescent="0.2">
      <c r="A143" s="6"/>
      <c r="B143" s="6"/>
      <c r="C143" s="6"/>
    </row>
    <row r="144" spans="1:9" x14ac:dyDescent="0.2">
      <c r="A144" s="2" t="s">
        <v>12</v>
      </c>
      <c r="H144" s="16" t="s">
        <v>13</v>
      </c>
      <c r="I144" s="17">
        <f>1.73*0.4*F140*H140</f>
        <v>51.152640000000005</v>
      </c>
    </row>
    <row r="145" spans="1:9" x14ac:dyDescent="0.2">
      <c r="H145" s="16" t="s">
        <v>14</v>
      </c>
      <c r="I145" s="18" t="s">
        <v>27</v>
      </c>
    </row>
    <row r="146" spans="1:9" x14ac:dyDescent="0.2">
      <c r="A146" s="16" t="s">
        <v>16</v>
      </c>
      <c r="B146" s="19" t="s">
        <v>20</v>
      </c>
    </row>
    <row r="147" spans="1:9" x14ac:dyDescent="0.2">
      <c r="A147" s="22" t="s">
        <v>0</v>
      </c>
      <c r="G147" s="16" t="s">
        <v>17</v>
      </c>
      <c r="H147" s="20"/>
      <c r="I147" s="21">
        <f>I144/B142</f>
        <v>0.25373333333333337</v>
      </c>
    </row>
    <row r="148" spans="1:9" x14ac:dyDescent="0.2">
      <c r="A148" s="22" t="s">
        <v>1</v>
      </c>
      <c r="G148" s="16" t="s">
        <v>18</v>
      </c>
      <c r="H148" s="20"/>
      <c r="I148" s="21">
        <f>I144/B140</f>
        <v>0.91344000000000014</v>
      </c>
    </row>
    <row r="149" spans="1:9" x14ac:dyDescent="0.2">
      <c r="A149" s="22" t="s">
        <v>24</v>
      </c>
      <c r="G149" s="16" t="s">
        <v>23</v>
      </c>
      <c r="H149" s="20"/>
      <c r="I149" s="21">
        <f>F141/B140</f>
        <v>0</v>
      </c>
    </row>
    <row r="150" spans="1:9" x14ac:dyDescent="0.2">
      <c r="A150" s="22" t="s">
        <v>2</v>
      </c>
      <c r="G150" s="16" t="s">
        <v>19</v>
      </c>
      <c r="H150" s="20"/>
      <c r="I150" s="21" t="s">
        <v>22</v>
      </c>
    </row>
    <row r="151" spans="1:9" x14ac:dyDescent="0.2">
      <c r="G151" s="16" t="s">
        <v>19</v>
      </c>
      <c r="H151" s="20"/>
      <c r="I151" s="21">
        <f>0.00272*D140/I147</f>
        <v>0.47167630057803467</v>
      </c>
    </row>
    <row r="152" spans="1:9" x14ac:dyDescent="0.2">
      <c r="A152" s="2" t="s">
        <v>92</v>
      </c>
      <c r="G152" s="26"/>
      <c r="H152" s="26"/>
      <c r="I152" s="27"/>
    </row>
    <row r="153" spans="1:9" x14ac:dyDescent="0.2">
      <c r="G153" s="26"/>
      <c r="H153" s="26"/>
      <c r="I153" s="27"/>
    </row>
    <row r="154" spans="1:9" ht="16.5" customHeight="1" x14ac:dyDescent="0.2">
      <c r="A154" s="2" t="s">
        <v>72</v>
      </c>
    </row>
    <row r="155" spans="1:9" x14ac:dyDescent="0.2">
      <c r="A155" s="2" t="s">
        <v>53</v>
      </c>
    </row>
    <row r="156" spans="1:9" x14ac:dyDescent="0.2">
      <c r="A156" s="2" t="s">
        <v>87</v>
      </c>
    </row>
    <row r="157" spans="1:9" x14ac:dyDescent="0.2">
      <c r="A157" s="2" t="s">
        <v>54</v>
      </c>
    </row>
    <row r="158" spans="1:9" x14ac:dyDescent="0.2">
      <c r="A158" s="2" t="s">
        <v>73</v>
      </c>
    </row>
    <row r="159" spans="1:9" x14ac:dyDescent="0.2">
      <c r="A159" s="2" t="s">
        <v>98</v>
      </c>
    </row>
    <row r="162" spans="1:9" x14ac:dyDescent="0.2">
      <c r="A162" s="2" t="s">
        <v>110</v>
      </c>
    </row>
    <row r="163" spans="1:9" x14ac:dyDescent="0.2">
      <c r="A163" s="25"/>
      <c r="B163" s="25" t="s">
        <v>70</v>
      </c>
      <c r="C163" s="25" t="s">
        <v>63</v>
      </c>
      <c r="D163" s="25" t="s">
        <v>89</v>
      </c>
      <c r="E163" s="25" t="s">
        <v>88</v>
      </c>
      <c r="F163" s="25" t="s">
        <v>57</v>
      </c>
      <c r="G163" s="25" t="s">
        <v>71</v>
      </c>
      <c r="H163" s="25" t="s">
        <v>90</v>
      </c>
      <c r="I163" s="25" t="s">
        <v>91</v>
      </c>
    </row>
    <row r="164" spans="1:9" x14ac:dyDescent="0.2">
      <c r="A164" s="25" t="s">
        <v>58</v>
      </c>
      <c r="B164" s="25">
        <v>0.28000000000000003</v>
      </c>
      <c r="C164" s="25">
        <v>0.31</v>
      </c>
      <c r="D164" s="25">
        <v>0.95</v>
      </c>
      <c r="E164" s="25">
        <v>0.37</v>
      </c>
      <c r="F164" s="25">
        <v>0.23</v>
      </c>
      <c r="G164" s="25">
        <v>0.23</v>
      </c>
      <c r="H164" s="25">
        <v>0.25</v>
      </c>
      <c r="I164" s="25">
        <v>0.25</v>
      </c>
    </row>
    <row r="165" spans="1:9" x14ac:dyDescent="0.2">
      <c r="A165" s="25" t="s">
        <v>59</v>
      </c>
      <c r="B165" s="25">
        <v>0.35</v>
      </c>
      <c r="C165" s="25">
        <v>0.48</v>
      </c>
      <c r="D165" s="25">
        <v>0.19</v>
      </c>
      <c r="E165" s="25">
        <v>0.49</v>
      </c>
      <c r="F165" s="25">
        <v>0.5</v>
      </c>
      <c r="G165" s="25">
        <v>0.49</v>
      </c>
      <c r="H165" s="25">
        <v>0.47</v>
      </c>
      <c r="I165" s="25">
        <v>0.47</v>
      </c>
    </row>
    <row r="166" spans="1:9" x14ac:dyDescent="0.2">
      <c r="A166" s="25" t="s">
        <v>61</v>
      </c>
      <c r="B166" s="25">
        <v>0.77</v>
      </c>
      <c r="C166" s="25">
        <v>0.73</v>
      </c>
      <c r="D166" s="25">
        <v>0.7</v>
      </c>
      <c r="E166" s="25">
        <v>0.62</v>
      </c>
      <c r="F166" s="25">
        <v>0.7</v>
      </c>
      <c r="G166" s="25">
        <v>0.75</v>
      </c>
      <c r="H166" s="25">
        <v>0.75</v>
      </c>
      <c r="I166" s="25">
        <v>0.75</v>
      </c>
    </row>
    <row r="167" spans="1:9" x14ac:dyDescent="0.2">
      <c r="A167" s="25" t="s">
        <v>60</v>
      </c>
      <c r="B167" s="25">
        <v>37</v>
      </c>
      <c r="C167" s="25">
        <v>55</v>
      </c>
      <c r="D167" s="25">
        <v>67</v>
      </c>
      <c r="E167" s="25">
        <v>67</v>
      </c>
      <c r="F167" s="25">
        <v>42</v>
      </c>
      <c r="G167" s="25">
        <v>42</v>
      </c>
      <c r="H167" s="25">
        <v>44</v>
      </c>
      <c r="I167" s="25">
        <v>44</v>
      </c>
    </row>
  </sheetData>
  <phoneticPr fontId="0" type="noConversion"/>
  <pageMargins left="0.55118110236220474" right="0.19685039370078741" top="0.15748031496062992" bottom="0.6692913385826772" header="7.874015748031496E-2" footer="0"/>
  <pageSetup paperSize="9" orientation="portrait" horizontalDpi="240" verticalDpi="144" copies="0" r:id="rId1"/>
  <headerFooter alignWithMargins="0">
    <oddHeader>&amp;L&amp;F&amp;C&amp;P&amp;N&amp;R   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1</vt:i4>
      </vt:variant>
    </vt:vector>
  </HeadingPairs>
  <TitlesOfParts>
    <vt:vector size="2" baseType="lpstr">
      <vt:lpstr>Sheet1</vt:lpstr>
      <vt:lpstr>Sheet1!Област_печат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Rumen Yordanov</cp:lastModifiedBy>
  <cp:lastPrinted>2004-09-17T16:17:32Z</cp:lastPrinted>
  <dcterms:created xsi:type="dcterms:W3CDTF">2000-12-28T20:47:24Z</dcterms:created>
  <dcterms:modified xsi:type="dcterms:W3CDTF">2026-04-18T09:23:20Z</dcterms:modified>
</cp:coreProperties>
</file>