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 star PC\C_DISK\Desktop\Site2024\Pump\Primeri\"/>
    </mc:Choice>
  </mc:AlternateContent>
  <bookViews>
    <workbookView xWindow="90" yWindow="120" windowWidth="7485" windowHeight="3285"/>
  </bookViews>
  <sheets>
    <sheet name="Sheet1" sheetId="1" r:id="rId1"/>
  </sheets>
  <definedNames>
    <definedName name="_xlnm.Print_Area" localSheetId="0">Sheet1!$A$1:$H$38</definedName>
  </definedNames>
  <calcPr calcId="162913"/>
</workbook>
</file>

<file path=xl/calcChain.xml><?xml version="1.0" encoding="utf-8"?>
<calcChain xmlns="http://schemas.openxmlformats.org/spreadsheetml/2006/main">
  <c r="D11" i="1" l="1"/>
  <c r="D8" i="1"/>
  <c r="B8" i="1"/>
  <c r="B11" i="1"/>
  <c r="F11" i="1" s="1"/>
  <c r="D12" i="1"/>
  <c r="H11" i="1" l="1"/>
  <c r="H13" i="1" s="1"/>
  <c r="F12" i="1"/>
  <c r="B12" i="1"/>
  <c r="H12" i="1" s="1"/>
  <c r="G17" i="1" s="1"/>
  <c r="G18" i="1" s="1"/>
  <c r="G19" i="1" s="1"/>
  <c r="G20" i="1" s="1"/>
  <c r="G16" i="1"/>
</calcChain>
</file>

<file path=xl/sharedStrings.xml><?xml version="1.0" encoding="utf-8"?>
<sst xmlns="http://schemas.openxmlformats.org/spreadsheetml/2006/main" count="53" uniqueCount="52">
  <si>
    <t>Дебит</t>
  </si>
  <si>
    <t>Налягане</t>
  </si>
  <si>
    <t>Ток</t>
  </si>
  <si>
    <t>Напрежение</t>
  </si>
  <si>
    <t>COS(F)</t>
  </si>
  <si>
    <t>Измерени величини:</t>
  </si>
  <si>
    <t>Изчислени величини:</t>
  </si>
  <si>
    <t>S,KVA</t>
  </si>
  <si>
    <t>KПД</t>
  </si>
  <si>
    <t>400 КW</t>
  </si>
  <si>
    <t>ПА № 6</t>
  </si>
  <si>
    <t>Мах.КПД</t>
  </si>
  <si>
    <t>% прер.</t>
  </si>
  <si>
    <t>Въведени величини</t>
  </si>
  <si>
    <t>Изчислени величини</t>
  </si>
  <si>
    <t>S = 1.73 * U * I  - пълна мощност в  KVA;</t>
  </si>
  <si>
    <r>
      <t>Q</t>
    </r>
    <r>
      <rPr>
        <sz val="8"/>
        <rFont val="Arial"/>
        <charset val="204"/>
      </rPr>
      <t xml:space="preserve">1 = </t>
    </r>
    <r>
      <rPr>
        <sz val="11"/>
        <rFont val="Arial"/>
        <charset val="204"/>
      </rPr>
      <t xml:space="preserve">3.6 * Q </t>
    </r>
    <r>
      <rPr>
        <sz val="8"/>
        <rFont val="Arial"/>
        <charset val="204"/>
      </rPr>
      <t xml:space="preserve"> </t>
    </r>
    <r>
      <rPr>
        <sz val="11"/>
        <rFont val="Arial"/>
        <charset val="204"/>
      </rPr>
      <t>-  в м3/час;</t>
    </r>
  </si>
  <si>
    <t>P = S * COS(F)  - активна мощност в KW;</t>
  </si>
  <si>
    <t>q = SQR(S*S - P*P) - реактивна мощност в KVAR;</t>
  </si>
  <si>
    <t>K2 = I/Q  - среден разходен коефициент  (A*S)/I;</t>
  </si>
  <si>
    <t>р = Н/100  - в атм.;</t>
  </si>
  <si>
    <t>КПД = 272*p/(1000*K1) - коефициент на полезно действие на помпения агрегат;</t>
  </si>
  <si>
    <t>КПД максимално за ПА = КПДпа * КПДдв; - максимално КПД на ПА</t>
  </si>
  <si>
    <r>
      <t>Ц</t>
    </r>
    <r>
      <rPr>
        <sz val="8"/>
        <rFont val="Arial"/>
        <charset val="204"/>
      </rPr>
      <t>0</t>
    </r>
    <r>
      <rPr>
        <sz val="11"/>
        <rFont val="Arial"/>
        <family val="2"/>
        <charset val="204"/>
      </rPr>
      <t xml:space="preserve"> - Годишен ефект от подмяната на ПА с нов,лв.</t>
    </r>
  </si>
  <si>
    <r>
      <t>K1 = P/Q</t>
    </r>
    <r>
      <rPr>
        <sz val="8"/>
        <rFont val="Arial"/>
        <charset val="204"/>
      </rPr>
      <t>1</t>
    </r>
    <r>
      <rPr>
        <sz val="11"/>
        <rFont val="Arial"/>
        <family val="2"/>
        <charset val="204"/>
      </rPr>
      <t xml:space="preserve"> - среден разходен коефициент  KWh/m3;</t>
    </r>
  </si>
  <si>
    <t>K1,KWh/m3</t>
  </si>
  <si>
    <t>K3 = P/Q - среден разходен коефициент  KWh*s/l;</t>
  </si>
  <si>
    <t>Ропт - Оптимална мощност при КПДмакс</t>
  </si>
  <si>
    <t>Ропт = (P*КПД)/КПДмакс. - Оптимална мощност при КПДмакс.</t>
  </si>
  <si>
    <t>ПРОТОКОЛ ЗА ЕНЕРГИЕН КОНТРОЛ НА ПС ІІ-ри подем ПЕР Сл. поле</t>
  </si>
  <si>
    <t>Тип: 350Д80Б</t>
  </si>
  <si>
    <t>Q, l/s</t>
  </si>
  <si>
    <t>H, m</t>
  </si>
  <si>
    <t>I, A</t>
  </si>
  <si>
    <t>U, КV</t>
  </si>
  <si>
    <r>
      <t>Q</t>
    </r>
    <r>
      <rPr>
        <sz val="8"/>
        <rFont val="Arial"/>
        <charset val="204"/>
      </rPr>
      <t>1</t>
    </r>
    <r>
      <rPr>
        <sz val="11"/>
        <rFont val="Arial"/>
        <family val="2"/>
        <charset val="204"/>
      </rPr>
      <t>, m3/h</t>
    </r>
  </si>
  <si>
    <r>
      <t>p</t>
    </r>
    <r>
      <rPr>
        <sz val="8"/>
        <rFont val="Arial"/>
        <charset val="204"/>
      </rPr>
      <t>1</t>
    </r>
    <r>
      <rPr>
        <sz val="11"/>
        <rFont val="Arial"/>
        <family val="2"/>
        <charset val="204"/>
      </rPr>
      <t>, atм</t>
    </r>
  </si>
  <si>
    <t>P, KW</t>
  </si>
  <si>
    <t>K2, A*S/l</t>
  </si>
  <si>
    <t>q, KVAR</t>
  </si>
  <si>
    <t>K3, KWh*s/l</t>
  </si>
  <si>
    <t>Т - Годишна използваемост на ПА, часа</t>
  </si>
  <si>
    <t>Ц - Средна цена на ел.енергията за обекта, лв/КWh</t>
  </si>
  <si>
    <t>Е - Годишна консумация на енергия, KWh</t>
  </si>
  <si>
    <r>
      <t>Р</t>
    </r>
    <r>
      <rPr>
        <sz val="8"/>
        <rFont val="Arial"/>
        <charset val="204"/>
      </rPr>
      <t xml:space="preserve">0 - </t>
    </r>
    <r>
      <rPr>
        <sz val="11"/>
        <rFont val="Arial"/>
        <family val="2"/>
        <charset val="204"/>
      </rPr>
      <t>Възможно намаление на мощността, KW</t>
    </r>
  </si>
  <si>
    <r>
      <t>Е</t>
    </r>
    <r>
      <rPr>
        <sz val="8"/>
        <rFont val="Arial"/>
        <charset val="204"/>
      </rPr>
      <t>0</t>
    </r>
    <r>
      <rPr>
        <sz val="11"/>
        <rFont val="Arial"/>
        <family val="2"/>
        <charset val="204"/>
      </rPr>
      <t xml:space="preserve"> - Годишен ефект от подмяната на ПА с нов, КWh</t>
    </r>
  </si>
  <si>
    <t>Q - дебит на ПА в л/с.; Н - напор на ПА в м;  I - ток на ПА в А; U - напрежение в V; COS(F) ;</t>
  </si>
  <si>
    <t xml:space="preserve"> Т - годишна използваемост на ПА в ч.; Ц - средна цена на 1 KWh.</t>
  </si>
  <si>
    <r>
      <t>Е = Р*T</t>
    </r>
    <r>
      <rPr>
        <sz val="11"/>
        <rFont val="Arial"/>
        <family val="2"/>
        <charset val="204"/>
      </rPr>
      <t xml:space="preserve"> - Годишна консумация на енергия, KWh</t>
    </r>
  </si>
  <si>
    <r>
      <t>Р</t>
    </r>
    <r>
      <rPr>
        <sz val="8"/>
        <rFont val="Arial"/>
        <charset val="204"/>
      </rPr>
      <t>0</t>
    </r>
    <r>
      <rPr>
        <sz val="11"/>
        <rFont val="Arial"/>
        <charset val="204"/>
      </rPr>
      <t xml:space="preserve"> = Р - Ропт</t>
    </r>
    <r>
      <rPr>
        <sz val="8"/>
        <rFont val="Arial"/>
        <charset val="204"/>
      </rPr>
      <t xml:space="preserve"> - </t>
    </r>
    <r>
      <rPr>
        <sz val="11"/>
        <rFont val="Arial"/>
        <family val="2"/>
        <charset val="204"/>
      </rPr>
      <t>Възможно намаление на мощността, KW</t>
    </r>
  </si>
  <si>
    <r>
      <t>Е</t>
    </r>
    <r>
      <rPr>
        <sz val="8"/>
        <rFont val="Arial"/>
        <charset val="204"/>
      </rPr>
      <t>0</t>
    </r>
    <r>
      <rPr>
        <sz val="11"/>
        <rFont val="Arial"/>
        <family val="2"/>
        <charset val="204"/>
      </rPr>
      <t xml:space="preserve"> = Р</t>
    </r>
    <r>
      <rPr>
        <sz val="8"/>
        <rFont val="Arial"/>
        <charset val="204"/>
      </rPr>
      <t>0</t>
    </r>
    <r>
      <rPr>
        <sz val="11"/>
        <rFont val="Arial"/>
        <family val="2"/>
        <charset val="204"/>
      </rPr>
      <t xml:space="preserve"> * Т- Годишен ефект от подмяната на ПА с нов, КWh</t>
    </r>
  </si>
  <si>
    <r>
      <t>Ц</t>
    </r>
    <r>
      <rPr>
        <sz val="8"/>
        <rFont val="Arial"/>
        <charset val="204"/>
      </rPr>
      <t>0</t>
    </r>
    <r>
      <rPr>
        <sz val="11"/>
        <rFont val="Arial"/>
        <family val="2"/>
        <charset val="204"/>
      </rPr>
      <t xml:space="preserve">  = Е</t>
    </r>
    <r>
      <rPr>
        <sz val="8"/>
        <rFont val="Arial"/>
        <charset val="204"/>
      </rPr>
      <t>0</t>
    </r>
    <r>
      <rPr>
        <sz val="11"/>
        <rFont val="Arial"/>
        <family val="2"/>
        <charset val="204"/>
      </rPr>
      <t xml:space="preserve"> * Ц- Годишен ефект от подмяната на ПА с нов, лв.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</si>
</sst>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0.0"/>
  </numFmts>
  <fonts count="8" x14ac:knownFonts="1">
    <font>
      <sz val="10"/>
      <name val="Arial"/>
      <charset val="204"/>
    </font>
    <font>
      <u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sz val="8"/>
      <name val="Arial"/>
      <charset val="204"/>
    </font>
    <font>
      <sz val="11"/>
      <name val="Arial"/>
      <charset val="204"/>
    </font>
    <font>
      <b/>
      <sz val="12"/>
      <name val="Arial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0" xfId="0" applyFont="1" applyBorder="1"/>
    <xf numFmtId="1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173" fontId="3" fillId="0" borderId="8" xfId="0" applyNumberFormat="1" applyFont="1" applyBorder="1" applyAlignment="1">
      <alignment horizontal="center"/>
    </xf>
    <xf numFmtId="173" fontId="3" fillId="0" borderId="0" xfId="0" applyNumberFormat="1" applyFont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1" fontId="2" fillId="0" borderId="3" xfId="0" applyNumberFormat="1" applyFont="1" applyBorder="1" applyAlignment="1">
      <alignment horizontal="center"/>
    </xf>
    <xf numFmtId="0" fontId="2" fillId="0" borderId="2" xfId="0" applyFont="1" applyBorder="1"/>
    <xf numFmtId="2" fontId="3" fillId="0" borderId="0" xfId="0" applyNumberFormat="1" applyFont="1" applyBorder="1" applyAlignment="1">
      <alignment horizontal="center"/>
    </xf>
    <xf numFmtId="173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6" fillId="0" borderId="0" xfId="0" applyFo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zoomScaleNormal="100" workbookViewId="0">
      <selection activeCell="I24" sqref="I24"/>
    </sheetView>
  </sheetViews>
  <sheetFormatPr defaultRowHeight="21" customHeight="1" x14ac:dyDescent="0.2"/>
  <cols>
    <col min="1" max="1" width="14.140625" style="2" customWidth="1"/>
    <col min="2" max="2" width="9.42578125" style="2" customWidth="1"/>
    <col min="3" max="3" width="12" style="2" customWidth="1"/>
    <col min="4" max="4" width="10.7109375" style="2" customWidth="1"/>
    <col min="5" max="5" width="12.7109375" style="2" customWidth="1"/>
    <col min="6" max="6" width="15" style="2" customWidth="1"/>
    <col min="7" max="7" width="12.85546875" style="2" customWidth="1"/>
    <col min="8" max="8" width="15" style="2" customWidth="1"/>
    <col min="9" max="9" width="11.42578125" style="2" customWidth="1"/>
    <col min="10" max="16384" width="9.140625" style="2"/>
  </cols>
  <sheetData>
    <row r="1" spans="1:9" ht="21" customHeight="1" x14ac:dyDescent="0.25">
      <c r="A1" s="22" t="s">
        <v>29</v>
      </c>
      <c r="H1" s="3"/>
    </row>
    <row r="2" spans="1:9" s="30" customFormat="1" ht="17.25" customHeight="1" x14ac:dyDescent="0.25">
      <c r="F2" s="28"/>
    </row>
    <row r="3" spans="1:9" ht="12" customHeight="1" x14ac:dyDescent="0.25">
      <c r="A3" s="13"/>
      <c r="B3" s="27"/>
      <c r="C3" s="13"/>
      <c r="D3" s="27"/>
      <c r="E3" s="13"/>
      <c r="F3" s="27"/>
      <c r="G3" s="13"/>
      <c r="H3" s="27"/>
    </row>
    <row r="4" spans="1:9" ht="17.45" customHeight="1" x14ac:dyDescent="0.2">
      <c r="A4" s="1" t="s">
        <v>5</v>
      </c>
      <c r="D4" s="15" t="s">
        <v>10</v>
      </c>
      <c r="E4" s="2" t="s">
        <v>30</v>
      </c>
      <c r="G4" s="2" t="s">
        <v>9</v>
      </c>
    </row>
    <row r="5" spans="1:9" s="15" customFormat="1" ht="7.9" customHeight="1" x14ac:dyDescent="0.25">
      <c r="F5" s="19"/>
    </row>
    <row r="6" spans="1:9" s="6" customFormat="1" ht="21" customHeight="1" x14ac:dyDescent="0.2">
      <c r="A6" s="4" t="s">
        <v>31</v>
      </c>
      <c r="B6" s="34">
        <v>607.5</v>
      </c>
      <c r="C6" s="4" t="s">
        <v>32</v>
      </c>
      <c r="D6" s="35">
        <v>50</v>
      </c>
      <c r="E6" s="4" t="s">
        <v>33</v>
      </c>
      <c r="F6" s="35">
        <v>44.5</v>
      </c>
      <c r="G6" s="4" t="s">
        <v>34</v>
      </c>
      <c r="H6" s="34">
        <v>6</v>
      </c>
      <c r="I6" s="5"/>
    </row>
    <row r="7" spans="1:9" ht="21" customHeight="1" x14ac:dyDescent="0.2">
      <c r="A7" s="7" t="s">
        <v>0</v>
      </c>
      <c r="B7" s="8"/>
      <c r="C7" s="7" t="s">
        <v>1</v>
      </c>
      <c r="D7" s="5"/>
      <c r="E7" s="9" t="s">
        <v>2</v>
      </c>
      <c r="F7" s="10"/>
      <c r="G7" s="11" t="s">
        <v>3</v>
      </c>
      <c r="H7" s="12"/>
      <c r="I7" s="13"/>
    </row>
    <row r="8" spans="1:9" ht="21" customHeight="1" x14ac:dyDescent="0.2">
      <c r="A8" s="9" t="s">
        <v>35</v>
      </c>
      <c r="B8" s="14">
        <f>B6*3.6</f>
        <v>2187</v>
      </c>
      <c r="C8" s="9" t="s">
        <v>36</v>
      </c>
      <c r="D8" s="12">
        <f>D6/100</f>
        <v>0.5</v>
      </c>
      <c r="E8" s="16"/>
      <c r="F8" s="17"/>
      <c r="G8" s="21" t="s">
        <v>4</v>
      </c>
      <c r="H8" s="38">
        <v>0.88</v>
      </c>
      <c r="I8" s="13"/>
    </row>
    <row r="9" spans="1:9" ht="21" customHeight="1" x14ac:dyDescent="0.2">
      <c r="A9" s="24"/>
      <c r="B9" s="25"/>
      <c r="C9" s="7"/>
      <c r="D9" s="8"/>
      <c r="E9" s="7"/>
      <c r="F9" s="8"/>
      <c r="G9" s="26"/>
      <c r="H9" s="8"/>
      <c r="I9" s="13"/>
    </row>
    <row r="10" spans="1:9" s="15" customFormat="1" ht="15" customHeight="1" x14ac:dyDescent="0.25">
      <c r="A10" s="23" t="s">
        <v>6</v>
      </c>
      <c r="F10" s="19"/>
    </row>
    <row r="11" spans="1:9" ht="21" customHeight="1" x14ac:dyDescent="0.25">
      <c r="A11" s="16" t="s">
        <v>7</v>
      </c>
      <c r="B11" s="18">
        <f>1.73*H6*F6</f>
        <v>461.90999999999997</v>
      </c>
      <c r="C11" s="16" t="s">
        <v>37</v>
      </c>
      <c r="D11" s="18">
        <f>1.73*H6*F6*H8</f>
        <v>406.48079999999999</v>
      </c>
      <c r="E11" s="16" t="s">
        <v>39</v>
      </c>
      <c r="F11" s="18">
        <f>SQRT(B11*B11-D11*D11)</f>
        <v>219.39509413694736</v>
      </c>
      <c r="G11" s="21" t="s">
        <v>4</v>
      </c>
      <c r="H11" s="20">
        <f>D11/B11</f>
        <v>0.88</v>
      </c>
    </row>
    <row r="12" spans="1:9" ht="21" customHeight="1" x14ac:dyDescent="0.25">
      <c r="A12" s="16" t="s">
        <v>25</v>
      </c>
      <c r="B12" s="20">
        <f>D11/B8</f>
        <v>0.18586227709190672</v>
      </c>
      <c r="C12" s="16" t="s">
        <v>38</v>
      </c>
      <c r="D12" s="20">
        <f>F6/B6</f>
        <v>7.3251028806584365E-2</v>
      </c>
      <c r="E12" s="16" t="s">
        <v>40</v>
      </c>
      <c r="F12" s="20">
        <f>D11/B6</f>
        <v>0.66910419753086414</v>
      </c>
      <c r="G12" s="16" t="s">
        <v>8</v>
      </c>
      <c r="H12" s="20">
        <f>272*D8/(1000*B12)</f>
        <v>0.73172459806219625</v>
      </c>
    </row>
    <row r="13" spans="1:9" ht="21" customHeight="1" x14ac:dyDescent="0.25">
      <c r="A13" s="13"/>
      <c r="B13" s="27"/>
      <c r="C13" s="13"/>
      <c r="D13" s="27"/>
      <c r="E13" s="13" t="s">
        <v>11</v>
      </c>
      <c r="F13" s="36">
        <v>0.83</v>
      </c>
      <c r="G13" s="5" t="s">
        <v>12</v>
      </c>
      <c r="H13" s="29">
        <f>H11/F13*100</f>
        <v>106.02409638554218</v>
      </c>
    </row>
    <row r="14" spans="1:9" s="6" customFormat="1" ht="21" customHeight="1" x14ac:dyDescent="0.25">
      <c r="A14" s="30" t="s">
        <v>41</v>
      </c>
      <c r="B14" s="27"/>
      <c r="C14" s="5"/>
      <c r="D14" s="27"/>
      <c r="E14" s="5"/>
      <c r="F14" s="27"/>
      <c r="G14" s="37">
        <v>3066</v>
      </c>
      <c r="H14" s="29"/>
    </row>
    <row r="15" spans="1:9" s="6" customFormat="1" ht="21" customHeight="1" x14ac:dyDescent="0.25">
      <c r="A15" s="30" t="s">
        <v>42</v>
      </c>
      <c r="B15" s="27"/>
      <c r="C15" s="5"/>
      <c r="D15" s="27"/>
      <c r="E15" s="5"/>
      <c r="F15" s="27"/>
      <c r="G15" s="37">
        <v>0.08</v>
      </c>
      <c r="H15" s="29"/>
    </row>
    <row r="16" spans="1:9" s="6" customFormat="1" ht="21" customHeight="1" x14ac:dyDescent="0.25">
      <c r="A16" s="30" t="s">
        <v>43</v>
      </c>
      <c r="B16" s="27"/>
      <c r="C16" s="5"/>
      <c r="D16" s="27"/>
      <c r="E16" s="5"/>
      <c r="G16" s="29">
        <f>D11*G14</f>
        <v>1246270.1328</v>
      </c>
      <c r="H16" s="29"/>
    </row>
    <row r="17" spans="1:8" s="6" customFormat="1" ht="21" customHeight="1" x14ac:dyDescent="0.25">
      <c r="A17" s="30" t="s">
        <v>27</v>
      </c>
      <c r="B17" s="27"/>
      <c r="C17" s="5"/>
      <c r="D17" s="27"/>
      <c r="E17" s="5"/>
      <c r="G17" s="29">
        <f>D11*H12/F13</f>
        <v>358.35180722891562</v>
      </c>
      <c r="H17" s="29"/>
    </row>
    <row r="18" spans="1:8" s="6" customFormat="1" ht="21" customHeight="1" x14ac:dyDescent="0.25">
      <c r="A18" s="30" t="s">
        <v>44</v>
      </c>
      <c r="B18" s="27"/>
      <c r="C18" s="5"/>
      <c r="D18" s="27"/>
      <c r="E18" s="5"/>
      <c r="G18" s="29">
        <f>D11-G17</f>
        <v>48.12899277108437</v>
      </c>
      <c r="H18" s="29"/>
    </row>
    <row r="19" spans="1:8" s="6" customFormat="1" ht="21" customHeight="1" x14ac:dyDescent="0.25">
      <c r="A19" s="30" t="s">
        <v>45</v>
      </c>
      <c r="B19" s="27"/>
      <c r="C19" s="5"/>
      <c r="D19" s="27"/>
      <c r="E19" s="5"/>
      <c r="F19" s="27"/>
      <c r="G19" s="31">
        <f>G18*G14</f>
        <v>147563.49183614468</v>
      </c>
      <c r="H19" s="29"/>
    </row>
    <row r="20" spans="1:8" s="6" customFormat="1" ht="21" customHeight="1" x14ac:dyDescent="0.25">
      <c r="A20" s="30" t="s">
        <v>23</v>
      </c>
      <c r="B20" s="27"/>
      <c r="C20" s="5"/>
      <c r="D20" s="27"/>
      <c r="E20" s="5"/>
      <c r="F20" s="27"/>
      <c r="G20" s="31">
        <f>G19*G15</f>
        <v>11805.079346891574</v>
      </c>
      <c r="H20" s="29"/>
    </row>
    <row r="21" spans="1:8" s="6" customFormat="1" ht="21" customHeight="1" x14ac:dyDescent="0.25">
      <c r="A21" s="30"/>
      <c r="B21" s="27"/>
      <c r="C21" s="5"/>
      <c r="D21" s="27"/>
      <c r="E21" s="5"/>
      <c r="F21" s="27"/>
      <c r="G21" s="31"/>
      <c r="H21" s="29"/>
    </row>
    <row r="22" spans="1:8" s="6" customFormat="1" ht="21" customHeight="1" x14ac:dyDescent="0.25">
      <c r="A22" s="39"/>
      <c r="C22" s="32" t="s">
        <v>13</v>
      </c>
      <c r="D22" s="27"/>
      <c r="E22" s="5"/>
      <c r="F22" s="27"/>
      <c r="G22" s="31"/>
      <c r="H22" s="29"/>
    </row>
    <row r="23" spans="1:8" ht="21" customHeight="1" x14ac:dyDescent="0.25">
      <c r="A23" s="2" t="s">
        <v>46</v>
      </c>
      <c r="H23" s="33"/>
    </row>
    <row r="24" spans="1:8" ht="21" customHeight="1" x14ac:dyDescent="0.2">
      <c r="A24" s="2" t="s">
        <v>22</v>
      </c>
    </row>
    <row r="25" spans="1:8" ht="21" customHeight="1" x14ac:dyDescent="0.2">
      <c r="A25" s="2" t="s">
        <v>47</v>
      </c>
    </row>
    <row r="26" spans="1:8" ht="21" customHeight="1" x14ac:dyDescent="0.25">
      <c r="C26" s="32" t="s">
        <v>14</v>
      </c>
    </row>
    <row r="27" spans="1:8" ht="21" customHeight="1" x14ac:dyDescent="0.2">
      <c r="A27" s="2" t="s">
        <v>16</v>
      </c>
      <c r="D27" s="2" t="s">
        <v>20</v>
      </c>
    </row>
    <row r="28" spans="1:8" ht="21" customHeight="1" x14ac:dyDescent="0.2">
      <c r="A28" s="2" t="s">
        <v>15</v>
      </c>
      <c r="F28" s="2" t="s">
        <v>17</v>
      </c>
    </row>
    <row r="29" spans="1:8" ht="21" customHeight="1" x14ac:dyDescent="0.2">
      <c r="A29" s="2" t="s">
        <v>18</v>
      </c>
    </row>
    <row r="30" spans="1:8" ht="21" customHeight="1" x14ac:dyDescent="0.2">
      <c r="A30" s="2" t="s">
        <v>24</v>
      </c>
    </row>
    <row r="31" spans="1:8" ht="21" customHeight="1" x14ac:dyDescent="0.2">
      <c r="A31" s="2" t="s">
        <v>19</v>
      </c>
    </row>
    <row r="32" spans="1:8" ht="21" customHeight="1" x14ac:dyDescent="0.2">
      <c r="A32" s="2" t="s">
        <v>26</v>
      </c>
    </row>
    <row r="33" spans="1:1" ht="21" customHeight="1" x14ac:dyDescent="0.2">
      <c r="A33" s="2" t="s">
        <v>21</v>
      </c>
    </row>
    <row r="34" spans="1:1" ht="21" customHeight="1" x14ac:dyDescent="0.2">
      <c r="A34" s="40" t="s">
        <v>48</v>
      </c>
    </row>
    <row r="35" spans="1:1" ht="21" customHeight="1" x14ac:dyDescent="0.2">
      <c r="A35" s="30" t="s">
        <v>28</v>
      </c>
    </row>
    <row r="36" spans="1:1" ht="21" customHeight="1" x14ac:dyDescent="0.2">
      <c r="A36" s="30" t="s">
        <v>49</v>
      </c>
    </row>
    <row r="37" spans="1:1" ht="21" customHeight="1" x14ac:dyDescent="0.2">
      <c r="A37" s="30" t="s">
        <v>50</v>
      </c>
    </row>
    <row r="38" spans="1:1" ht="21" customHeight="1" x14ac:dyDescent="0.2">
      <c r="A38" s="30" t="s">
        <v>51</v>
      </c>
    </row>
  </sheetData>
  <phoneticPr fontId="0" type="noConversion"/>
  <pageMargins left="0.75" right="0.08" top="0.4" bottom="0.62" header="0.12" footer="0.5"/>
  <pageSetup paperSize="9" orientation="portrait" horizontalDpi="240" verticalDpi="144" copies="0" r:id="rId1"/>
  <headerFooter alignWithMargins="0">
    <oddHeader>&amp;L&amp;P
&amp;C&amp;F
&amp;R&amp;Dage]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Sheet1</vt:lpstr>
      <vt:lpstr>Sheet1!Област_печат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Rumen Yordanov</cp:lastModifiedBy>
  <cp:lastPrinted>2004-01-26T15:33:48Z</cp:lastPrinted>
  <dcterms:created xsi:type="dcterms:W3CDTF">2000-12-28T20:47:24Z</dcterms:created>
  <dcterms:modified xsi:type="dcterms:W3CDTF">2026-04-18T09:25:35Z</dcterms:modified>
</cp:coreProperties>
</file>