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Pump\EE\"/>
    </mc:Choice>
  </mc:AlternateContent>
  <bookViews>
    <workbookView xWindow="90" yWindow="120" windowWidth="7485" windowHeight="3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Sheet1!$A$1:$I$57</definedName>
  </definedNames>
  <calcPr calcId="162913"/>
</workbook>
</file>

<file path=xl/calcChain.xml><?xml version="1.0" encoding="utf-8"?>
<calcChain xmlns="http://schemas.openxmlformats.org/spreadsheetml/2006/main">
  <c r="B18" i="1" l="1"/>
  <c r="D18" i="1"/>
  <c r="G20" i="1"/>
  <c r="I23" i="1" s="1"/>
  <c r="I25" i="1"/>
  <c r="C54" i="1"/>
  <c r="C55" i="1" s="1"/>
  <c r="D31" i="1" l="1"/>
  <c r="I27" i="1"/>
  <c r="H31" i="1"/>
  <c r="I31" i="1" s="1"/>
  <c r="H33" i="1"/>
  <c r="I33" i="1" s="1"/>
  <c r="B33" i="1"/>
  <c r="C56" i="1"/>
  <c r="C57" i="1" s="1"/>
  <c r="I24" i="1"/>
  <c r="B32" i="1" l="1"/>
  <c r="D32" i="1"/>
  <c r="H32" i="1"/>
  <c r="I32" i="1" s="1"/>
  <c r="C33" i="1"/>
  <c r="C31" i="1"/>
</calcChain>
</file>

<file path=xl/sharedStrings.xml><?xml version="1.0" encoding="utf-8"?>
<sst xmlns="http://schemas.openxmlformats.org/spreadsheetml/2006/main" count="98" uniqueCount="76">
  <si>
    <t>ВРЪЗКИ МЕЖДУ РАЗЛИЧНИТЕ РАЗХОДНИ КОЕФИЦИЕНТИ И КПД НА ПА</t>
  </si>
  <si>
    <t>1.4.Коефициент на полезно действие на ПА /КПД/.</t>
  </si>
  <si>
    <t xml:space="preserve">ПА работи със следните параметри: </t>
  </si>
  <si>
    <t>cos(F)</t>
  </si>
  <si>
    <t>Дебит</t>
  </si>
  <si>
    <t>Налягане</t>
  </si>
  <si>
    <t>Ток</t>
  </si>
  <si>
    <t>Фактор на мощността</t>
  </si>
  <si>
    <t>Изчисляваме мощността Р=1.73*U*I*cos(F)</t>
  </si>
  <si>
    <t>0.6*I</t>
  </si>
  <si>
    <t>КПДпа=</t>
  </si>
  <si>
    <t>КПД=</t>
  </si>
  <si>
    <t>3.Връзки между различните коефициенти:</t>
  </si>
  <si>
    <t>К</t>
  </si>
  <si>
    <t>Км</t>
  </si>
  <si>
    <t>Ке</t>
  </si>
  <si>
    <t>КПД</t>
  </si>
  <si>
    <t>0.272*p/K</t>
  </si>
  <si>
    <t>0.37*p</t>
  </si>
  <si>
    <t>1.98*p</t>
  </si>
  <si>
    <t>7.14*p</t>
  </si>
  <si>
    <t>11.87*p</t>
  </si>
  <si>
    <t>0.5*p</t>
  </si>
  <si>
    <t>0.14*p</t>
  </si>
  <si>
    <t>0.08*p</t>
  </si>
  <si>
    <t>КПД/р</t>
  </si>
  <si>
    <t>КПД*p</t>
  </si>
  <si>
    <t>K = 0.28*Km = 0.17*Ke = 1.98*p*КПД</t>
  </si>
  <si>
    <t>Km = 3.6*K = 0.6*Ke =  7.14*p*КПД</t>
  </si>
  <si>
    <t>Ке = 5.98*K = 1.66*Km = 11.87*p*KПД</t>
  </si>
  <si>
    <t>КПД = 0.5*p*K = 0.14*p*Km = 0.08*p*Ke</t>
  </si>
  <si>
    <t>Забележки:</t>
  </si>
  <si>
    <t>Зависимостите са изведени като е прието,че U=400 V = 0.4 KV и cos(F) = 0.87</t>
  </si>
  <si>
    <t>КПД  е в пряка зависимост от работното налягане на ПА  р в ata.</t>
  </si>
  <si>
    <t>4.Пример за използване на зависимостите.</t>
  </si>
  <si>
    <t>0.6*Ke =</t>
  </si>
  <si>
    <t>0.17*Ke =</t>
  </si>
  <si>
    <t>0.5*p*K =</t>
  </si>
  <si>
    <t xml:space="preserve"> се получават от закръгленията.</t>
  </si>
  <si>
    <t>Използва се за бърза проверка на работата на ПС само след измерване на тока и дебита.</t>
  </si>
  <si>
    <t>CPK</t>
  </si>
  <si>
    <t>Ке = 0.4*K = 0.11*Km = 0.79*p*KПД</t>
  </si>
  <si>
    <t>K = 4.2*Km = 2.55*Ke = 29.7*p*КПД</t>
  </si>
  <si>
    <t>Разликата е в отношение 6 KV/0.4 KV = 15</t>
  </si>
  <si>
    <t>Замерваме само:</t>
  </si>
  <si>
    <t>Помощна таблица</t>
  </si>
  <si>
    <t>Таблица 1</t>
  </si>
  <si>
    <t>Следователно от Табл.1 получаваме:</t>
  </si>
  <si>
    <t>От Таблица 1 получаваме:</t>
  </si>
  <si>
    <t>1. Видове разходни коефициенти:</t>
  </si>
  <si>
    <t>1.1.Среден разходен коефициент /СРК/  К, [KWh/m3]</t>
  </si>
  <si>
    <t>1.2.Моментен разходен коефициент  Км,[KW/l]</t>
  </si>
  <si>
    <t>Изчислява се при енергийно обследване на ПС. По-прецизен е от Ке, защото се замерват</t>
  </si>
  <si>
    <t>както тока и дебита, така и cos(F)  и напрежението.</t>
  </si>
  <si>
    <t>1.3.Разходен коефициент  Ке,[А*s/l]</t>
  </si>
  <si>
    <t>2. Учебен пример за изчисляване на различните коефициенти.</t>
  </si>
  <si>
    <t>Q, l/s</t>
  </si>
  <si>
    <t>Q, m3/h</t>
  </si>
  <si>
    <t>H, m</t>
  </si>
  <si>
    <t>I, A</t>
  </si>
  <si>
    <t>1.3.Разходен коефициент  Ке, [А*s/l]</t>
  </si>
  <si>
    <t>1.2.Моментен разходен коефициент  Км, [KW/l]</t>
  </si>
  <si>
    <t>P, KW</t>
  </si>
  <si>
    <t>P, KW=</t>
  </si>
  <si>
    <t>Km, KW/l=</t>
  </si>
  <si>
    <t>Ke, A*s/l=</t>
  </si>
  <si>
    <t>K, KWh/m3</t>
  </si>
  <si>
    <t>Km, KW/l</t>
  </si>
  <si>
    <t>Ke, A*s/l</t>
  </si>
  <si>
    <t>K, KWh/m3=</t>
  </si>
  <si>
    <t>p, ata</t>
  </si>
  <si>
    <r>
      <t>Забележка</t>
    </r>
    <r>
      <rPr>
        <sz val="10"/>
        <rFont val="Arial"/>
        <charset val="204"/>
      </rPr>
      <t>: Разликите в изчислените стойности</t>
    </r>
  </si>
  <si>
    <t>Основен коефициент. По него съдим за работата на ПС за изминал период/ден, месец/.</t>
  </si>
  <si>
    <t>Съдим за ефективната работа на ПА като цяло. /Виж. Таблицата в Приложение 3/.</t>
  </si>
  <si>
    <t>pate</t>
  </si>
  <si>
    <t>За ел. двигатели със захранващо напрежение 6KV са валидни следните зависимости: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</si>
</sst>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04"/>
    </font>
    <font>
      <u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left"/>
    </xf>
    <xf numFmtId="2" fontId="0" fillId="0" borderId="10" xfId="0" applyNumberForma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20" zoomScale="150" zoomScaleNormal="150" workbookViewId="0">
      <selection activeCell="J36" sqref="J36"/>
    </sheetView>
  </sheetViews>
  <sheetFormatPr defaultRowHeight="12.75" x14ac:dyDescent="0.2"/>
  <cols>
    <col min="1" max="1" width="11" customWidth="1"/>
    <col min="9" max="9" width="11.42578125" customWidth="1"/>
  </cols>
  <sheetData>
    <row r="1" spans="1:9" x14ac:dyDescent="0.2">
      <c r="A1" s="1" t="s">
        <v>0</v>
      </c>
      <c r="I1" s="29"/>
    </row>
    <row r="3" spans="1:9" x14ac:dyDescent="0.2">
      <c r="A3" s="1" t="s">
        <v>49</v>
      </c>
    </row>
    <row r="4" spans="1:9" x14ac:dyDescent="0.2">
      <c r="A4" t="s">
        <v>50</v>
      </c>
    </row>
    <row r="5" spans="1:9" x14ac:dyDescent="0.2">
      <c r="A5" t="s">
        <v>72</v>
      </c>
    </row>
    <row r="6" spans="1:9" x14ac:dyDescent="0.2">
      <c r="A6" t="s">
        <v>51</v>
      </c>
    </row>
    <row r="7" spans="1:9" x14ac:dyDescent="0.2">
      <c r="A7" t="s">
        <v>52</v>
      </c>
    </row>
    <row r="8" spans="1:9" x14ac:dyDescent="0.2">
      <c r="A8" t="s">
        <v>53</v>
      </c>
    </row>
    <row r="9" spans="1:9" x14ac:dyDescent="0.2">
      <c r="A9" t="s">
        <v>54</v>
      </c>
    </row>
    <row r="10" spans="1:9" x14ac:dyDescent="0.2">
      <c r="A10" t="s">
        <v>39</v>
      </c>
    </row>
    <row r="11" spans="1:9" x14ac:dyDescent="0.2">
      <c r="A11" t="s">
        <v>1</v>
      </c>
    </row>
    <row r="12" spans="1:9" x14ac:dyDescent="0.2">
      <c r="A12" t="s">
        <v>73</v>
      </c>
    </row>
    <row r="14" spans="1:9" x14ac:dyDescent="0.2">
      <c r="A14" s="1" t="s">
        <v>55</v>
      </c>
    </row>
    <row r="15" spans="1:9" x14ac:dyDescent="0.2">
      <c r="A15" t="s">
        <v>2</v>
      </c>
    </row>
    <row r="16" spans="1:9" s="2" customFormat="1" x14ac:dyDescent="0.2">
      <c r="A16" s="10" t="s">
        <v>56</v>
      </c>
      <c r="B16" s="11">
        <v>16.399999999999999</v>
      </c>
      <c r="C16" s="10" t="s">
        <v>58</v>
      </c>
      <c r="D16" s="17">
        <v>156</v>
      </c>
      <c r="E16" s="10" t="s">
        <v>59</v>
      </c>
      <c r="F16" s="17">
        <v>72</v>
      </c>
      <c r="G16" s="10" t="s">
        <v>3</v>
      </c>
      <c r="H16" s="17">
        <v>0.87</v>
      </c>
      <c r="I16" s="11"/>
    </row>
    <row r="17" spans="1:9" x14ac:dyDescent="0.2">
      <c r="A17" s="12" t="s">
        <v>4</v>
      </c>
      <c r="B17" s="13"/>
      <c r="C17" s="12" t="s">
        <v>5</v>
      </c>
      <c r="D17" s="18"/>
      <c r="E17" s="14" t="s">
        <v>6</v>
      </c>
      <c r="F17" s="20"/>
      <c r="G17" s="19" t="s">
        <v>7</v>
      </c>
      <c r="H17" s="20"/>
      <c r="I17" s="21"/>
    </row>
    <row r="18" spans="1:9" x14ac:dyDescent="0.2">
      <c r="A18" s="14" t="s">
        <v>57</v>
      </c>
      <c r="B18" s="15">
        <f>B16*3.6</f>
        <v>59.04</v>
      </c>
      <c r="C18" s="14" t="s">
        <v>74</v>
      </c>
      <c r="D18" s="16">
        <f>D16/100</f>
        <v>1.56</v>
      </c>
      <c r="E18" s="2"/>
      <c r="F18" s="2"/>
      <c r="G18" s="2"/>
      <c r="H18" s="2"/>
    </row>
    <row r="19" spans="1:9" x14ac:dyDescent="0.2">
      <c r="A19" s="2"/>
      <c r="B19" s="2"/>
      <c r="C19" s="2"/>
    </row>
    <row r="20" spans="1:9" x14ac:dyDescent="0.2">
      <c r="A20" t="s">
        <v>8</v>
      </c>
      <c r="F20" s="7" t="s">
        <v>62</v>
      </c>
      <c r="G20" s="25">
        <f>1.73*0.4*F16*H16</f>
        <v>43.346880000000006</v>
      </c>
    </row>
    <row r="21" spans="1:9" x14ac:dyDescent="0.2">
      <c r="F21" s="7" t="s">
        <v>63</v>
      </c>
      <c r="G21" s="26" t="s">
        <v>9</v>
      </c>
    </row>
    <row r="22" spans="1:9" x14ac:dyDescent="0.2">
      <c r="A22" s="7" t="s">
        <v>10</v>
      </c>
      <c r="B22" s="27" t="s">
        <v>17</v>
      </c>
    </row>
    <row r="23" spans="1:9" x14ac:dyDescent="0.2">
      <c r="A23" t="s">
        <v>50</v>
      </c>
      <c r="G23" s="7" t="s">
        <v>69</v>
      </c>
      <c r="H23" s="28"/>
      <c r="I23" s="9">
        <f>G20/B18</f>
        <v>0.73419512195121961</v>
      </c>
    </row>
    <row r="24" spans="1:9" x14ac:dyDescent="0.2">
      <c r="A24" t="s">
        <v>61</v>
      </c>
      <c r="G24" s="7" t="s">
        <v>64</v>
      </c>
      <c r="H24" s="28"/>
      <c r="I24" s="9">
        <f>G20/B16</f>
        <v>2.6431024390243909</v>
      </c>
    </row>
    <row r="25" spans="1:9" x14ac:dyDescent="0.2">
      <c r="A25" t="s">
        <v>60</v>
      </c>
      <c r="G25" s="7" t="s">
        <v>65</v>
      </c>
      <c r="H25" s="28"/>
      <c r="I25" s="9">
        <f>F16/B16</f>
        <v>4.3902439024390247</v>
      </c>
    </row>
    <row r="26" spans="1:9" x14ac:dyDescent="0.2">
      <c r="A26" t="s">
        <v>1</v>
      </c>
      <c r="G26" s="7" t="s">
        <v>11</v>
      </c>
      <c r="H26" s="28"/>
      <c r="I26" s="9" t="s">
        <v>18</v>
      </c>
    </row>
    <row r="27" spans="1:9" x14ac:dyDescent="0.2">
      <c r="G27" s="7" t="s">
        <v>11</v>
      </c>
      <c r="H27" s="28"/>
      <c r="I27" s="9">
        <f>0.00272*D16/I23</f>
        <v>0.57793900737492521</v>
      </c>
    </row>
    <row r="28" spans="1:9" x14ac:dyDescent="0.2">
      <c r="A28" s="1" t="s">
        <v>12</v>
      </c>
    </row>
    <row r="29" spans="1:9" x14ac:dyDescent="0.2">
      <c r="A29" t="s">
        <v>46</v>
      </c>
      <c r="G29" t="s">
        <v>45</v>
      </c>
    </row>
    <row r="30" spans="1:9" x14ac:dyDescent="0.2">
      <c r="A30" s="4"/>
      <c r="B30" s="4" t="s">
        <v>13</v>
      </c>
      <c r="C30" s="4" t="s">
        <v>14</v>
      </c>
      <c r="D30" s="4" t="s">
        <v>15</v>
      </c>
      <c r="E30" s="4" t="s">
        <v>16</v>
      </c>
      <c r="G30" s="6"/>
      <c r="H30" s="6" t="s">
        <v>25</v>
      </c>
      <c r="I30" s="6" t="s">
        <v>26</v>
      </c>
    </row>
    <row r="31" spans="1:9" x14ac:dyDescent="0.2">
      <c r="A31" s="4" t="s">
        <v>66</v>
      </c>
      <c r="B31" s="5">
        <v>1</v>
      </c>
      <c r="C31" s="5">
        <f>I23/I24</f>
        <v>0.27777777777777773</v>
      </c>
      <c r="D31" s="5">
        <f>I23/I25</f>
        <v>0.16723333333333334</v>
      </c>
      <c r="E31" s="5" t="s">
        <v>19</v>
      </c>
      <c r="G31" s="6" t="s">
        <v>13</v>
      </c>
      <c r="H31" s="5">
        <f>I23/0.37</f>
        <v>1.9843111404087017</v>
      </c>
      <c r="I31" s="5">
        <f>1/H31</f>
        <v>0.50395322569928902</v>
      </c>
    </row>
    <row r="32" spans="1:9" x14ac:dyDescent="0.2">
      <c r="A32" s="4" t="s">
        <v>67</v>
      </c>
      <c r="B32" s="5">
        <f>I24/I23</f>
        <v>3.6000000000000005</v>
      </c>
      <c r="C32" s="5">
        <v>1</v>
      </c>
      <c r="D32" s="5">
        <f>I24/I25</f>
        <v>0.60204000000000013</v>
      </c>
      <c r="E32" s="5" t="s">
        <v>20</v>
      </c>
      <c r="G32" s="6" t="s">
        <v>14</v>
      </c>
      <c r="H32" s="5">
        <f>I24/0.37</f>
        <v>7.1435201054713264</v>
      </c>
      <c r="I32" s="5">
        <f>1/H32</f>
        <v>0.13998700713869139</v>
      </c>
    </row>
    <row r="33" spans="1:9" x14ac:dyDescent="0.2">
      <c r="A33" s="4" t="s">
        <v>68</v>
      </c>
      <c r="B33" s="5">
        <f>I25/I23</f>
        <v>5.979669124975084</v>
      </c>
      <c r="C33" s="5">
        <f>I25/I24</f>
        <v>1.6610192013819678</v>
      </c>
      <c r="D33" s="5">
        <v>1</v>
      </c>
      <c r="E33" s="5" t="s">
        <v>21</v>
      </c>
      <c r="G33" s="6" t="s">
        <v>15</v>
      </c>
      <c r="H33" s="5">
        <f>I25/0.37</f>
        <v>11.865524060646013</v>
      </c>
      <c r="I33" s="5">
        <f>1/H33</f>
        <v>8.4277777777777771E-2</v>
      </c>
    </row>
    <row r="34" spans="1:9" x14ac:dyDescent="0.2">
      <c r="A34" s="4" t="s">
        <v>16</v>
      </c>
      <c r="B34" s="5" t="s">
        <v>22</v>
      </c>
      <c r="C34" s="5" t="s">
        <v>23</v>
      </c>
      <c r="D34" s="5" t="s">
        <v>24</v>
      </c>
      <c r="E34" s="5">
        <v>1</v>
      </c>
    </row>
    <row r="36" spans="1:9" x14ac:dyDescent="0.2">
      <c r="A36" s="7" t="s">
        <v>27</v>
      </c>
      <c r="B36" s="28"/>
      <c r="C36" s="28"/>
      <c r="D36" s="27"/>
    </row>
    <row r="37" spans="1:9" x14ac:dyDescent="0.2">
      <c r="A37" s="7" t="s">
        <v>28</v>
      </c>
      <c r="B37" s="28"/>
      <c r="C37" s="28"/>
      <c r="D37" s="27"/>
    </row>
    <row r="38" spans="1:9" x14ac:dyDescent="0.2">
      <c r="A38" s="7" t="s">
        <v>29</v>
      </c>
      <c r="B38" s="28"/>
      <c r="C38" s="28"/>
      <c r="D38" s="27"/>
    </row>
    <row r="39" spans="1:9" x14ac:dyDescent="0.2">
      <c r="A39" s="7" t="s">
        <v>30</v>
      </c>
      <c r="B39" s="28"/>
      <c r="C39" s="28"/>
      <c r="D39" s="27"/>
    </row>
    <row r="40" spans="1:9" x14ac:dyDescent="0.2">
      <c r="A40" t="s">
        <v>75</v>
      </c>
    </row>
    <row r="41" spans="1:9" x14ac:dyDescent="0.2">
      <c r="A41" t="s">
        <v>43</v>
      </c>
      <c r="E41" t="s">
        <v>47</v>
      </c>
    </row>
    <row r="42" spans="1:9" x14ac:dyDescent="0.2">
      <c r="A42" s="6" t="s">
        <v>41</v>
      </c>
      <c r="B42" s="28"/>
      <c r="C42" s="28"/>
      <c r="D42" s="27"/>
      <c r="E42" s="7" t="s">
        <v>42</v>
      </c>
      <c r="F42" s="28"/>
      <c r="G42" s="28"/>
      <c r="H42" s="27"/>
    </row>
    <row r="43" spans="1:9" x14ac:dyDescent="0.2">
      <c r="A43" s="1" t="s">
        <v>31</v>
      </c>
    </row>
    <row r="44" spans="1:9" x14ac:dyDescent="0.2">
      <c r="A44" t="s">
        <v>32</v>
      </c>
    </row>
    <row r="45" spans="1:9" x14ac:dyDescent="0.2">
      <c r="A45" t="s">
        <v>33</v>
      </c>
    </row>
    <row r="47" spans="1:9" x14ac:dyDescent="0.2">
      <c r="A47" s="1" t="s">
        <v>34</v>
      </c>
    </row>
    <row r="48" spans="1:9" x14ac:dyDescent="0.2">
      <c r="A48" t="s">
        <v>2</v>
      </c>
    </row>
    <row r="49" spans="1:9" s="2" customFormat="1" x14ac:dyDescent="0.2">
      <c r="A49" s="10" t="s">
        <v>56</v>
      </c>
      <c r="B49" s="11">
        <v>16.399999999999999</v>
      </c>
      <c r="C49" s="10" t="s">
        <v>70</v>
      </c>
      <c r="D49" s="11">
        <v>1.56</v>
      </c>
      <c r="E49" s="10" t="s">
        <v>59</v>
      </c>
      <c r="F49" s="11">
        <v>72</v>
      </c>
      <c r="G49" s="10" t="s">
        <v>3</v>
      </c>
      <c r="H49" s="17">
        <v>0.87</v>
      </c>
      <c r="I49" s="11"/>
    </row>
    <row r="50" spans="1:9" x14ac:dyDescent="0.2">
      <c r="A50" s="14" t="s">
        <v>4</v>
      </c>
      <c r="B50" s="16"/>
      <c r="C50" s="14" t="s">
        <v>5</v>
      </c>
      <c r="D50" s="16"/>
      <c r="E50" s="14" t="s">
        <v>6</v>
      </c>
      <c r="F50" s="21"/>
      <c r="G50" s="22" t="s">
        <v>7</v>
      </c>
      <c r="H50" s="23"/>
      <c r="I50" s="21"/>
    </row>
    <row r="51" spans="1:9" x14ac:dyDescent="0.2">
      <c r="A51" s="31" t="s">
        <v>44</v>
      </c>
      <c r="B51" s="18"/>
      <c r="C51" s="10" t="s">
        <v>56</v>
      </c>
      <c r="D51" s="11">
        <v>16.399999999999999</v>
      </c>
      <c r="E51" s="18"/>
      <c r="F51" s="30"/>
      <c r="G51" s="30"/>
      <c r="H51" s="30"/>
      <c r="I51" s="30"/>
    </row>
    <row r="52" spans="1:9" x14ac:dyDescent="0.2">
      <c r="A52" s="18"/>
      <c r="B52" s="18"/>
      <c r="C52" s="10" t="s">
        <v>70</v>
      </c>
      <c r="D52" s="11">
        <v>1.56</v>
      </c>
      <c r="E52" s="18"/>
      <c r="F52" s="30"/>
      <c r="G52" s="30"/>
      <c r="H52" s="30"/>
      <c r="I52" s="30"/>
    </row>
    <row r="53" spans="1:9" x14ac:dyDescent="0.2">
      <c r="C53" s="33" t="s">
        <v>59</v>
      </c>
      <c r="D53" s="26">
        <v>72</v>
      </c>
      <c r="F53" t="s">
        <v>48</v>
      </c>
    </row>
    <row r="54" spans="1:9" x14ac:dyDescent="0.2">
      <c r="A54" s="7" t="s">
        <v>65</v>
      </c>
      <c r="B54" s="8"/>
      <c r="C54" s="32">
        <f>F49/B49</f>
        <v>4.3902439024390247</v>
      </c>
      <c r="D54" s="3"/>
      <c r="E54" s="1" t="s">
        <v>71</v>
      </c>
    </row>
    <row r="55" spans="1:9" x14ac:dyDescent="0.2">
      <c r="A55" s="7" t="s">
        <v>64</v>
      </c>
      <c r="B55" s="8" t="s">
        <v>35</v>
      </c>
      <c r="C55" s="9">
        <f>C54*0.6</f>
        <v>2.6341463414634148</v>
      </c>
      <c r="D55" s="3"/>
      <c r="E55" t="s">
        <v>38</v>
      </c>
    </row>
    <row r="56" spans="1:9" ht="13.5" thickBot="1" x14ac:dyDescent="0.25">
      <c r="A56" s="7" t="s">
        <v>69</v>
      </c>
      <c r="B56" s="8" t="s">
        <v>36</v>
      </c>
      <c r="C56" s="9">
        <f>C54*0.17</f>
        <v>0.74634146341463425</v>
      </c>
      <c r="D56" s="3"/>
    </row>
    <row r="57" spans="1:9" ht="16.5" thickBot="1" x14ac:dyDescent="0.3">
      <c r="A57" s="7" t="s">
        <v>11</v>
      </c>
      <c r="B57" s="8" t="s">
        <v>37</v>
      </c>
      <c r="C57" s="9">
        <f>0.5*D49*C56</f>
        <v>0.58214634146341471</v>
      </c>
      <c r="D57" s="3"/>
      <c r="H57" s="24" t="s">
        <v>40</v>
      </c>
    </row>
  </sheetData>
  <phoneticPr fontId="0" type="noConversion"/>
  <pageMargins left="0.75" right="0.75" top="0.33" bottom="0.09" header="0.15" footer="0.05"/>
  <pageSetup paperSize="9" orientation="portrait" horizontalDpi="240" verticalDpi="144" copies="0" r:id="rId1"/>
  <headerFooter alignWithMargins="0">
    <oddHeader>&amp;C&amp;F&amp;RПриложение 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2001-02-03T18:34:01Z</cp:lastPrinted>
  <dcterms:created xsi:type="dcterms:W3CDTF">2000-12-28T20:47:24Z</dcterms:created>
  <dcterms:modified xsi:type="dcterms:W3CDTF">2026-04-17T08:20:08Z</dcterms:modified>
</cp:coreProperties>
</file>