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EE\Techno\"/>
    </mc:Choice>
  </mc:AlternateContent>
  <bookViews>
    <workbookView xWindow="480" yWindow="60" windowWidth="15195" windowHeight="11640" activeTab="1"/>
  </bookViews>
  <sheets>
    <sheet name="3%" sheetId="1" r:id="rId1"/>
    <sheet name="5%" sheetId="2" r:id="rId2"/>
  </sheets>
  <calcPr calcId="162913"/>
</workbook>
</file>

<file path=xl/calcChain.xml><?xml version="1.0" encoding="utf-8"?>
<calcChain xmlns="http://schemas.openxmlformats.org/spreadsheetml/2006/main">
  <c r="E13" i="2" l="1"/>
  <c r="F15" i="2"/>
  <c r="G15" i="2"/>
  <c r="H15" i="2"/>
  <c r="I15" i="2"/>
  <c r="J15" i="2"/>
  <c r="K15" i="2"/>
  <c r="L15" i="2"/>
  <c r="M15" i="2"/>
  <c r="N15" i="2"/>
  <c r="O19" i="2"/>
  <c r="P24" i="2"/>
  <c r="Q24" i="2"/>
  <c r="D14" i="2"/>
  <c r="D15" i="2"/>
  <c r="D16" i="2"/>
  <c r="D17" i="2"/>
  <c r="E14" i="2"/>
  <c r="E15" i="2"/>
  <c r="E16" i="2"/>
  <c r="E17" i="2"/>
  <c r="E18" i="2"/>
  <c r="F16" i="2"/>
  <c r="F17" i="2"/>
  <c r="F18" i="2"/>
  <c r="F19" i="2"/>
  <c r="G16" i="2"/>
  <c r="G17" i="2"/>
  <c r="G18" i="2"/>
  <c r="G19" i="2"/>
  <c r="G20" i="2"/>
  <c r="G21" i="2"/>
  <c r="H16" i="2"/>
  <c r="H17" i="2"/>
  <c r="H18" i="2"/>
  <c r="H19" i="2"/>
  <c r="H20" i="2"/>
  <c r="H21" i="2"/>
  <c r="H22" i="2"/>
  <c r="I16" i="2"/>
  <c r="I17" i="2"/>
  <c r="I18" i="2"/>
  <c r="I19" i="2"/>
  <c r="I20" i="2"/>
  <c r="I21" i="2"/>
  <c r="I22" i="2"/>
  <c r="D13" i="2"/>
  <c r="P27" i="1"/>
  <c r="O26" i="1"/>
  <c r="N26" i="1"/>
  <c r="M25" i="1"/>
  <c r="L24" i="1"/>
  <c r="K22" i="1"/>
  <c r="K23" i="1"/>
  <c r="J20" i="1"/>
  <c r="J21" i="1"/>
  <c r="P25" i="1"/>
  <c r="P26" i="1"/>
  <c r="O20" i="1"/>
  <c r="O21" i="1"/>
  <c r="O22" i="1"/>
  <c r="O23" i="1"/>
  <c r="O24" i="1"/>
  <c r="O25" i="1"/>
  <c r="O27" i="1"/>
  <c r="N16" i="1"/>
  <c r="N17" i="1"/>
  <c r="N18" i="1"/>
  <c r="N19" i="1"/>
  <c r="N20" i="1"/>
  <c r="N21" i="1"/>
  <c r="N22" i="1"/>
  <c r="N23" i="1"/>
  <c r="N24" i="1"/>
  <c r="N25" i="1"/>
  <c r="N27" i="1"/>
  <c r="M16" i="1"/>
  <c r="M17" i="1"/>
  <c r="M18" i="1"/>
  <c r="M19" i="1"/>
  <c r="M20" i="1"/>
  <c r="M21" i="1"/>
  <c r="M22" i="1"/>
  <c r="M23" i="1"/>
  <c r="M24" i="1"/>
  <c r="M26" i="1"/>
  <c r="L16" i="1"/>
  <c r="L17" i="1"/>
  <c r="L18" i="1"/>
  <c r="L19" i="1"/>
  <c r="L20" i="1"/>
  <c r="L21" i="1"/>
  <c r="L22" i="1"/>
  <c r="L23" i="1"/>
  <c r="L25" i="1"/>
  <c r="K16" i="1"/>
  <c r="K17" i="1"/>
  <c r="K18" i="1"/>
  <c r="K19" i="1"/>
  <c r="K20" i="1"/>
  <c r="K21" i="1"/>
  <c r="K24" i="1"/>
  <c r="J23" i="1"/>
  <c r="H22" i="1"/>
  <c r="I22" i="1"/>
  <c r="J22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G21" i="1"/>
  <c r="H21" i="1"/>
  <c r="I21" i="1"/>
  <c r="P24" i="1"/>
  <c r="O19" i="1"/>
  <c r="N15" i="1"/>
  <c r="M15" i="1"/>
  <c r="L15" i="1"/>
  <c r="K15" i="1"/>
  <c r="J15" i="1"/>
  <c r="I15" i="1"/>
  <c r="H15" i="1"/>
  <c r="F16" i="1"/>
  <c r="F17" i="1"/>
  <c r="F18" i="1"/>
  <c r="F19" i="1"/>
  <c r="D13" i="1"/>
  <c r="E14" i="1"/>
  <c r="E15" i="1"/>
  <c r="E16" i="1"/>
  <c r="E17" i="1"/>
  <c r="E18" i="1"/>
  <c r="G15" i="1"/>
  <c r="F15" i="1"/>
  <c r="E13" i="1"/>
  <c r="D14" i="1"/>
  <c r="D15" i="1"/>
  <c r="D16" i="1"/>
  <c r="D17" i="1"/>
  <c r="Q28" i="2"/>
  <c r="O25" i="2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25" i="2"/>
  <c r="Q26" i="2"/>
  <c r="Q27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D30" i="2"/>
  <c r="P25" i="2"/>
  <c r="P26" i="2"/>
  <c r="P27" i="2"/>
  <c r="P28" i="2"/>
  <c r="O26" i="2"/>
  <c r="O27" i="2"/>
  <c r="O28" i="2"/>
  <c r="O24" i="2"/>
  <c r="O20" i="2"/>
  <c r="O21" i="2"/>
  <c r="O22" i="2"/>
  <c r="O23" i="2"/>
  <c r="N16" i="2"/>
  <c r="N17" i="2"/>
  <c r="N18" i="2"/>
  <c r="N19" i="2"/>
  <c r="N20" i="2"/>
  <c r="N21" i="2"/>
  <c r="N22" i="2"/>
  <c r="N23" i="2"/>
  <c r="N24" i="2"/>
  <c r="N25" i="2"/>
  <c r="N26" i="2"/>
  <c r="N27" i="2"/>
  <c r="M16" i="2"/>
  <c r="M17" i="2"/>
  <c r="M18" i="2"/>
  <c r="M19" i="2"/>
  <c r="M20" i="2"/>
  <c r="M21" i="2"/>
  <c r="M22" i="2"/>
  <c r="M23" i="2"/>
  <c r="M24" i="2"/>
  <c r="M25" i="2"/>
  <c r="M26" i="2"/>
  <c r="L16" i="2"/>
  <c r="L17" i="2"/>
  <c r="L18" i="2"/>
  <c r="L19" i="2"/>
  <c r="L20" i="2"/>
  <c r="L21" i="2"/>
  <c r="L22" i="2"/>
  <c r="L23" i="2"/>
  <c r="L24" i="2"/>
  <c r="L25" i="2"/>
  <c r="K16" i="2"/>
  <c r="K17" i="2"/>
  <c r="K18" i="2"/>
  <c r="K19" i="2"/>
  <c r="K20" i="2"/>
  <c r="K21" i="2"/>
  <c r="K22" i="2"/>
  <c r="K23" i="2"/>
  <c r="K24" i="2"/>
  <c r="J16" i="2"/>
  <c r="J17" i="2"/>
  <c r="J18" i="2"/>
  <c r="J19" i="2"/>
  <c r="J20" i="2"/>
  <c r="J21" i="2"/>
  <c r="J22" i="2"/>
  <c r="J23" i="2"/>
</calcChain>
</file>

<file path=xl/sharedStrings.xml><?xml version="1.0" encoding="utf-8"?>
<sst xmlns="http://schemas.openxmlformats.org/spreadsheetml/2006/main" count="34" uniqueCount="23">
  <si>
    <t>Мощност</t>
  </si>
  <si>
    <t>Товар</t>
  </si>
  <si>
    <t>Повдигнати са оптималните сечения при икономична плътност на тока  -  /1.2 - 1.7/ , А/мм2</t>
  </si>
  <si>
    <t>Оптимален</t>
  </si>
  <si>
    <t>товар, А</t>
  </si>
  <si>
    <t>Избор на сечение на силов кабел,захранващ три фазен асинхронен ел.двигател в зависимост от дължината му</t>
  </si>
  <si>
    <t>Кабелът е с алуминиеви проводници, положен в земята.  СОS(f) = 0.85</t>
  </si>
  <si>
    <t>Загуба на напрежение  3 % или 12 в</t>
  </si>
  <si>
    <t>При загуба на напрежение ∆U = 5 % или 20 в</t>
  </si>
  <si>
    <r>
      <t xml:space="preserve">L = </t>
    </r>
    <r>
      <rPr>
        <sz val="14"/>
        <rFont val="Calibri"/>
        <family val="2"/>
        <charset val="204"/>
      </rPr>
      <t>∆</t>
    </r>
    <r>
      <rPr>
        <sz val="14"/>
        <rFont val="Arial"/>
        <family val="2"/>
        <charset val="204"/>
      </rPr>
      <t>U/(1.73*I/(</t>
    </r>
    <r>
      <rPr>
        <sz val="14"/>
        <rFont val="Calibri"/>
        <family val="2"/>
        <charset val="204"/>
      </rPr>
      <t>ρ</t>
    </r>
    <r>
      <rPr>
        <sz val="14"/>
        <rFont val="Arial"/>
        <family val="2"/>
        <charset val="204"/>
      </rPr>
      <t>/S+K)) = 12/(1.73*I/(0,0243/S+K)) , м</t>
    </r>
  </si>
  <si>
    <t>, където:</t>
  </si>
  <si>
    <t>където:</t>
  </si>
  <si>
    <t>∆U - пад на напрежението в края на линията в V;</t>
  </si>
  <si>
    <t>В таблицата е изчислена дължината на линията при пад в края 12 в  L = 6.94/(I*(0.0243/s + 0.0006)) , m</t>
  </si>
  <si>
    <t>В таблицата е изчислена дължината на линията при пад 20 в  L = 11.56/(I*(0.0243/s + 0.0006)) , m</t>
  </si>
  <si>
    <t xml:space="preserve">ρ - специфичното активно съпротивление на алуминий </t>
  </si>
  <si>
    <t>ρ - специфичното активно съпротивление на алуминий</t>
  </si>
  <si>
    <t>K - коефициент реактивна съставяща.</t>
  </si>
  <si>
    <t>0.0243 (Ω.мм)/м</t>
  </si>
  <si>
    <t>Сечение на тоководящо жило,мм2</t>
  </si>
  <si>
    <t xml:space="preserve">L - дължина на кабела в м; I - работен ток в А; S - сечение на фазов проводник в мм2; </t>
  </si>
  <si>
    <r>
      <t xml:space="preserve">L = </t>
    </r>
    <r>
      <rPr>
        <sz val="14"/>
        <rFont val="Calibri"/>
        <family val="2"/>
        <charset val="204"/>
      </rPr>
      <t>∆</t>
    </r>
    <r>
      <rPr>
        <sz val="14"/>
        <rFont val="Arial"/>
        <family val="2"/>
        <charset val="204"/>
      </rPr>
      <t>U/(1.73*I/(</t>
    </r>
    <r>
      <rPr>
        <sz val="14"/>
        <rFont val="Calibri"/>
        <family val="2"/>
        <charset val="204"/>
      </rPr>
      <t>ρ</t>
    </r>
    <r>
      <rPr>
        <sz val="14"/>
        <rFont val="Arial"/>
        <family val="2"/>
        <charset val="204"/>
      </rPr>
      <t>/S+K)) = 20/(1.73*I/(0,0243/S+K)), м</t>
    </r>
  </si>
  <si>
    <t>Избор на сечение на силов кабел, захранващ три фазен асинхронен ел. двигател, в зависимост от дължината 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</si>
</sst>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4"/>
      <name val="Arial"/>
    </font>
    <font>
      <sz val="10"/>
      <name val="Arial"/>
      <family val="2"/>
      <charset val="204"/>
    </font>
    <font>
      <sz val="14"/>
      <name val="Calibri"/>
      <family val="2"/>
      <charset val="204"/>
    </font>
    <font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" fontId="1" fillId="0" borderId="10" xfId="0" applyNumberFormat="1" applyFont="1" applyFill="1" applyBorder="1"/>
    <xf numFmtId="1" fontId="1" fillId="0" borderId="11" xfId="0" applyNumberFormat="1" applyFont="1" applyFill="1" applyBorder="1"/>
    <xf numFmtId="1" fontId="1" fillId="0" borderId="12" xfId="0" applyNumberFormat="1" applyFont="1" applyFill="1" applyBorder="1"/>
    <xf numFmtId="1" fontId="1" fillId="0" borderId="13" xfId="0" applyNumberFormat="1" applyFont="1" applyFill="1" applyBorder="1"/>
    <xf numFmtId="1" fontId="1" fillId="0" borderId="14" xfId="0" applyNumberFormat="1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3" xfId="0" applyFont="1" applyFill="1" applyBorder="1"/>
    <xf numFmtId="1" fontId="1" fillId="0" borderId="15" xfId="0" applyNumberFormat="1" applyFont="1" applyFill="1" applyBorder="1"/>
    <xf numFmtId="0" fontId="1" fillId="0" borderId="16" xfId="0" applyFont="1" applyFill="1" applyBorder="1"/>
    <xf numFmtId="1" fontId="1" fillId="0" borderId="17" xfId="0" applyNumberFormat="1" applyFont="1" applyFill="1" applyBorder="1"/>
    <xf numFmtId="0" fontId="1" fillId="0" borderId="17" xfId="0" applyFont="1" applyFill="1" applyBorder="1"/>
    <xf numFmtId="1" fontId="1" fillId="0" borderId="18" xfId="0" applyNumberFormat="1" applyFont="1" applyFill="1" applyBorder="1"/>
    <xf numFmtId="0" fontId="1" fillId="0" borderId="19" xfId="0" applyFont="1" applyFill="1" applyBorder="1"/>
    <xf numFmtId="1" fontId="1" fillId="0" borderId="19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0" fillId="0" borderId="6" xfId="0" applyBorder="1"/>
    <xf numFmtId="0" fontId="1" fillId="0" borderId="24" xfId="0" applyFont="1" applyFill="1" applyBorder="1"/>
    <xf numFmtId="0" fontId="0" fillId="0" borderId="12" xfId="0" applyBorder="1"/>
    <xf numFmtId="0" fontId="0" fillId="0" borderId="15" xfId="0" applyBorder="1"/>
    <xf numFmtId="0" fontId="2" fillId="0" borderId="25" xfId="0" applyFont="1" applyBorder="1"/>
    <xf numFmtId="0" fontId="0" fillId="0" borderId="26" xfId="0" applyBorder="1"/>
    <xf numFmtId="0" fontId="0" fillId="0" borderId="27" xfId="0" applyBorder="1"/>
    <xf numFmtId="0" fontId="2" fillId="0" borderId="28" xfId="0" applyFont="1" applyBorder="1"/>
    <xf numFmtId="0" fontId="0" fillId="0" borderId="17" xfId="0" applyBorder="1"/>
    <xf numFmtId="1" fontId="0" fillId="0" borderId="17" xfId="0" applyNumberFormat="1" applyBorder="1"/>
    <xf numFmtId="1" fontId="0" fillId="0" borderId="29" xfId="0" applyNumberFormat="1" applyBorder="1"/>
    <xf numFmtId="0" fontId="1" fillId="0" borderId="30" xfId="0" applyFont="1" applyBorder="1"/>
    <xf numFmtId="0" fontId="1" fillId="0" borderId="31" xfId="0" applyFont="1" applyFill="1" applyBorder="1"/>
    <xf numFmtId="1" fontId="1" fillId="0" borderId="32" xfId="0" applyNumberFormat="1" applyFont="1" applyFill="1" applyBorder="1"/>
    <xf numFmtId="0" fontId="1" fillId="0" borderId="32" xfId="0" applyFont="1" applyFill="1" applyBorder="1"/>
    <xf numFmtId="1" fontId="1" fillId="0" borderId="33" xfId="0" applyNumberFormat="1" applyFont="1" applyFill="1" applyBorder="1"/>
    <xf numFmtId="0" fontId="0" fillId="0" borderId="0" xfId="0" applyBorder="1"/>
    <xf numFmtId="1" fontId="0" fillId="0" borderId="0" xfId="0" applyNumberFormat="1" applyBorder="1"/>
    <xf numFmtId="1" fontId="1" fillId="2" borderId="14" xfId="0" applyNumberFormat="1" applyFont="1" applyFill="1" applyBorder="1"/>
    <xf numFmtId="1" fontId="1" fillId="2" borderId="19" xfId="0" applyNumberFormat="1" applyFont="1" applyFill="1" applyBorder="1"/>
    <xf numFmtId="1" fontId="1" fillId="2" borderId="15" xfId="0" applyNumberFormat="1" applyFont="1" applyFill="1" applyBorder="1"/>
    <xf numFmtId="1" fontId="1" fillId="3" borderId="14" xfId="0" applyNumberFormat="1" applyFont="1" applyFill="1" applyBorder="1"/>
    <xf numFmtId="0" fontId="1" fillId="3" borderId="0" xfId="0" applyFont="1" applyFill="1"/>
    <xf numFmtId="0" fontId="1" fillId="3" borderId="14" xfId="0" applyFont="1" applyFill="1" applyBorder="1"/>
    <xf numFmtId="1" fontId="1" fillId="3" borderId="19" xfId="0" applyNumberFormat="1" applyFont="1" applyFill="1" applyBorder="1"/>
    <xf numFmtId="1" fontId="1" fillId="3" borderId="15" xfId="0" applyNumberFormat="1" applyFont="1" applyFill="1" applyBorder="1"/>
    <xf numFmtId="0" fontId="4" fillId="0" borderId="0" xfId="0" applyFont="1"/>
    <xf numFmtId="0" fontId="4" fillId="0" borderId="23" xfId="0" applyFont="1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342900</xdr:colOff>
      <xdr:row>1</xdr:row>
      <xdr:rowOff>9525</xdr:rowOff>
    </xdr:from>
    <xdr:to>
      <xdr:col>17</xdr:col>
      <xdr:colOff>428625</xdr:colOff>
      <xdr:row>3</xdr:row>
      <xdr:rowOff>209550</xdr:rowOff>
    </xdr:to>
    <xdr:pic>
      <xdr:nvPicPr>
        <xdr:cNvPr id="2051" name="Picture 1" descr="Polycab HT XLPE Cables, 33KV 66 KV 110 KV, Rs 585/meter Power Cable  Corporation | ID: 63041519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238125"/>
          <a:ext cx="6953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381000</xdr:colOff>
      <xdr:row>1</xdr:row>
      <xdr:rowOff>19050</xdr:rowOff>
    </xdr:from>
    <xdr:to>
      <xdr:col>14</xdr:col>
      <xdr:colOff>447675</xdr:colOff>
      <xdr:row>4</xdr:row>
      <xdr:rowOff>9525</xdr:rowOff>
    </xdr:to>
    <xdr:pic>
      <xdr:nvPicPr>
        <xdr:cNvPr id="1027" name="Picture 1" descr="China 4X300mm2 Aluminum AL PVC Insulated SWA Armoured LT Low Voltage Power  Underground Cable for 11/0.4kV Distribution Transformer 300kVA - China SWA  Cable, PVC Cab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247650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U4" sqref="U4"/>
    </sheetView>
  </sheetViews>
  <sheetFormatPr defaultRowHeight="18" x14ac:dyDescent="0.25"/>
  <cols>
    <col min="1" max="1" width="12.5703125" style="1" bestFit="1" customWidth="1"/>
    <col min="2" max="2" width="9" style="1" bestFit="1" customWidth="1"/>
    <col min="3" max="3" width="7.5703125" style="1" customWidth="1"/>
    <col min="4" max="5" width="6" style="1" bestFit="1" customWidth="1"/>
    <col min="6" max="6" width="9.140625" style="1" bestFit="1"/>
    <col min="7" max="10" width="6" style="1" bestFit="1" customWidth="1"/>
    <col min="11" max="15" width="7.5703125" style="1" bestFit="1" customWidth="1"/>
    <col min="16" max="16" width="6.85546875" style="1" customWidth="1"/>
    <col min="17" max="16384" width="9.140625" style="1"/>
  </cols>
  <sheetData>
    <row r="1" spans="1:17" x14ac:dyDescent="0.25">
      <c r="A1" s="1" t="s">
        <v>5</v>
      </c>
    </row>
    <row r="2" spans="1:17" x14ac:dyDescent="0.25">
      <c r="A2" s="1" t="s">
        <v>6</v>
      </c>
    </row>
    <row r="3" spans="1:17" x14ac:dyDescent="0.25">
      <c r="A3" s="1" t="s">
        <v>2</v>
      </c>
    </row>
    <row r="4" spans="1:17" x14ac:dyDescent="0.25">
      <c r="A4" s="1" t="s">
        <v>7</v>
      </c>
    </row>
    <row r="5" spans="1:17" ht="18.75" x14ac:dyDescent="0.3">
      <c r="A5" s="56" t="s">
        <v>9</v>
      </c>
      <c r="J5" s="56" t="s">
        <v>11</v>
      </c>
      <c r="L5" s="56" t="s">
        <v>12</v>
      </c>
    </row>
    <row r="6" spans="1:17" x14ac:dyDescent="0.25">
      <c r="A6" s="56" t="s">
        <v>20</v>
      </c>
      <c r="J6" s="56"/>
    </row>
    <row r="7" spans="1:17" x14ac:dyDescent="0.25">
      <c r="A7" s="56" t="s">
        <v>15</v>
      </c>
      <c r="J7" s="56"/>
      <c r="K7" s="56" t="s">
        <v>18</v>
      </c>
      <c r="L7" s="56"/>
      <c r="M7" s="56"/>
      <c r="N7" s="56" t="s">
        <v>17</v>
      </c>
      <c r="O7" s="56"/>
      <c r="P7" s="56"/>
      <c r="Q7" s="56"/>
    </row>
    <row r="8" spans="1:17" x14ac:dyDescent="0.25">
      <c r="A8" s="56" t="s">
        <v>13</v>
      </c>
    </row>
    <row r="9" spans="1:17" ht="18.75" thickBot="1" x14ac:dyDescent="0.3"/>
    <row r="10" spans="1:17" ht="18.75" thickBot="1" x14ac:dyDescent="0.3">
      <c r="A10" s="2"/>
      <c r="B10" s="3"/>
      <c r="C10" s="57" t="s">
        <v>19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/>
    </row>
    <row r="11" spans="1:17" ht="18.75" thickBot="1" x14ac:dyDescent="0.3">
      <c r="A11" s="5" t="s">
        <v>0</v>
      </c>
      <c r="B11" s="6" t="s">
        <v>1</v>
      </c>
      <c r="C11" s="6">
        <v>1.5</v>
      </c>
      <c r="D11" s="6">
        <v>2.5</v>
      </c>
      <c r="E11" s="6">
        <v>4</v>
      </c>
      <c r="F11" s="6">
        <v>6</v>
      </c>
      <c r="G11" s="6">
        <v>10</v>
      </c>
      <c r="H11" s="6">
        <v>16</v>
      </c>
      <c r="I11" s="6">
        <v>25</v>
      </c>
      <c r="J11" s="6">
        <v>35</v>
      </c>
      <c r="K11" s="6">
        <v>50</v>
      </c>
      <c r="L11" s="6">
        <v>70</v>
      </c>
      <c r="M11" s="6">
        <v>95</v>
      </c>
      <c r="N11" s="6">
        <v>120</v>
      </c>
      <c r="O11" s="6">
        <v>150</v>
      </c>
      <c r="P11" s="7">
        <v>185</v>
      </c>
    </row>
    <row r="12" spans="1:17" x14ac:dyDescent="0.25">
      <c r="A12" s="8">
        <v>0.6</v>
      </c>
      <c r="B12" s="8">
        <v>1.4</v>
      </c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/>
    </row>
    <row r="13" spans="1:17" x14ac:dyDescent="0.25">
      <c r="A13" s="9">
        <v>1.1000000000000001</v>
      </c>
      <c r="B13" s="9">
        <v>2.5</v>
      </c>
      <c r="C13" s="14"/>
      <c r="D13" s="15">
        <f>6.94/(B13*(0.0243/$D$11+0.0006))</f>
        <v>268.99224806201556</v>
      </c>
      <c r="E13" s="15">
        <f t="shared" ref="E13:E18" si="0">6.94/(B13*(0.0243/$E$11+0.0006))</f>
        <v>415.88014981273415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</row>
    <row r="14" spans="1:17" x14ac:dyDescent="0.25">
      <c r="A14" s="9">
        <v>2.2000000000000002</v>
      </c>
      <c r="B14" s="9">
        <v>4.5</v>
      </c>
      <c r="C14" s="14"/>
      <c r="D14" s="48">
        <f>6.94/(B14*(0.0243/$D$11+0.0006))</f>
        <v>149.44013781223086</v>
      </c>
      <c r="E14" s="48">
        <f t="shared" si="0"/>
        <v>231.04452767374119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</row>
    <row r="15" spans="1:17" x14ac:dyDescent="0.25">
      <c r="A15" s="9">
        <v>5.5</v>
      </c>
      <c r="B15" s="9">
        <v>11</v>
      </c>
      <c r="C15" s="14"/>
      <c r="D15" s="48">
        <f>6.94/(B15*(0.0243/$D$11+0.0006))</f>
        <v>61.134601832276253</v>
      </c>
      <c r="E15" s="48">
        <f t="shared" si="0"/>
        <v>94.518215866530497</v>
      </c>
      <c r="F15" s="48">
        <f>6.94/(B15*(0.0243/$F$11+0.0006))</f>
        <v>135.67937438905184</v>
      </c>
      <c r="G15" s="15">
        <f>6.94/(B15*(0.0243/$G$11+0.0006))</f>
        <v>208.22082208220823</v>
      </c>
      <c r="H15" s="15">
        <f>6.94/(B15*(0.0243/$H$11+0.0006))</f>
        <v>297.77420219898096</v>
      </c>
      <c r="I15" s="15">
        <f>6.94/(B15*(0.0243/$I$11+0.0006))</f>
        <v>401.3416608836456</v>
      </c>
      <c r="J15" s="15">
        <f t="shared" ref="J15:J23" si="1">6.94/(B15*(0.0243/$J$11+0.0006))</f>
        <v>487.45735500702392</v>
      </c>
      <c r="K15" s="15">
        <f t="shared" ref="K15:K24" si="2">6.94/(B15*(0.0243/$K$11+0.0006))</f>
        <v>580.94759752218317</v>
      </c>
      <c r="L15" s="15">
        <f t="shared" ref="L15:L25" si="3">6.94/(B15*(0.0243/$L$11+0.0006))</f>
        <v>666.1181955299603</v>
      </c>
      <c r="M15" s="15">
        <f t="shared" ref="M15:M26" si="4">6.94/(B15*(0.0243/$M$11+0.0006))</f>
        <v>737.22464497372255</v>
      </c>
      <c r="N15" s="15">
        <f t="shared" ref="N15:N27" si="5">6.94/(B15*(0.0243/$N$11+0.0006))</f>
        <v>786.1795525346929</v>
      </c>
      <c r="O15" s="16"/>
      <c r="P15" s="17"/>
    </row>
    <row r="16" spans="1:17" x14ac:dyDescent="0.25">
      <c r="A16" s="9">
        <v>7.5</v>
      </c>
      <c r="B16" s="9">
        <v>14</v>
      </c>
      <c r="C16" s="18"/>
      <c r="D16" s="15">
        <f>6.94/(B16*(0.0243/$D$11+0.0006))</f>
        <v>48.034330011074204</v>
      </c>
      <c r="E16" s="48">
        <f t="shared" si="0"/>
        <v>74.264312466559673</v>
      </c>
      <c r="F16" s="48">
        <f>6.94/(B16*(0.0243/$F$11+0.0006))</f>
        <v>106.60522273425501</v>
      </c>
      <c r="G16" s="48">
        <f t="shared" ref="G16:G21" si="6">6.94/(B16*(0.0243/$G$11+0.0006))</f>
        <v>163.60207449316363</v>
      </c>
      <c r="H16" s="15">
        <f t="shared" ref="H16:H21" si="7">6.94/(B16*(0.0243/$H$11+0.0006))</f>
        <v>233.96544458491363</v>
      </c>
      <c r="I16" s="15">
        <f t="shared" ref="I16:I21" si="8">6.94/(B16*(0.0243/$I$11+0.0006))</f>
        <v>315.33987640857873</v>
      </c>
      <c r="J16" s="15">
        <f t="shared" si="1"/>
        <v>383.00220750551887</v>
      </c>
      <c r="K16" s="15">
        <f t="shared" si="2"/>
        <v>456.45882662457257</v>
      </c>
      <c r="L16" s="15">
        <f t="shared" si="3"/>
        <v>523.37858220211172</v>
      </c>
      <c r="M16" s="15">
        <f t="shared" si="4"/>
        <v>579.24793533649631</v>
      </c>
      <c r="N16" s="15">
        <f t="shared" si="5"/>
        <v>617.71250556297298</v>
      </c>
      <c r="O16" s="16"/>
      <c r="P16" s="17"/>
    </row>
    <row r="17" spans="1:20" x14ac:dyDescent="0.25">
      <c r="A17" s="9">
        <v>10</v>
      </c>
      <c r="B17" s="9">
        <v>19</v>
      </c>
      <c r="C17" s="18"/>
      <c r="D17" s="15">
        <f>6.94/(B17*(0.0243/$D$11+0.0006))</f>
        <v>35.393716850265207</v>
      </c>
      <c r="E17" s="15">
        <f t="shared" si="0"/>
        <v>54.721072343780804</v>
      </c>
      <c r="F17" s="51">
        <f>6.94/(B17*(0.0243/$F$11+0.0006))</f>
        <v>78.551216751556311</v>
      </c>
      <c r="G17" s="48">
        <f t="shared" si="6"/>
        <v>120.54889699496267</v>
      </c>
      <c r="H17" s="15">
        <f t="shared" si="7"/>
        <v>172.39559074677845</v>
      </c>
      <c r="I17" s="15">
        <f t="shared" si="8"/>
        <v>232.35569840632115</v>
      </c>
      <c r="J17" s="15">
        <f t="shared" si="1"/>
        <v>282.21215289880331</v>
      </c>
      <c r="K17" s="15">
        <f t="shared" si="2"/>
        <v>336.33808277600082</v>
      </c>
      <c r="L17" s="15">
        <f t="shared" si="3"/>
        <v>385.64737635945067</v>
      </c>
      <c r="M17" s="15">
        <f t="shared" si="4"/>
        <v>426.81426814268144</v>
      </c>
      <c r="N17" s="15">
        <f t="shared" si="5"/>
        <v>455.15658304640112</v>
      </c>
      <c r="O17" s="15"/>
      <c r="P17" s="19"/>
      <c r="T17"/>
    </row>
    <row r="18" spans="1:20" x14ac:dyDescent="0.25">
      <c r="A18" s="9">
        <v>13</v>
      </c>
      <c r="B18" s="9">
        <v>24</v>
      </c>
      <c r="C18" s="18"/>
      <c r="D18" s="15"/>
      <c r="E18" s="15">
        <f t="shared" si="0"/>
        <v>43.320848938826472</v>
      </c>
      <c r="F18" s="51">
        <f>6.94/(B18*(0.0243/$F$11+0.0006))</f>
        <v>62.186379928315418</v>
      </c>
      <c r="G18" s="48">
        <f t="shared" si="6"/>
        <v>95.434543454345445</v>
      </c>
      <c r="H18" s="48">
        <f t="shared" si="7"/>
        <v>136.47984267453296</v>
      </c>
      <c r="I18" s="48">
        <f t="shared" si="8"/>
        <v>183.94826123833761</v>
      </c>
      <c r="J18" s="15">
        <f t="shared" si="1"/>
        <v>223.41795437821929</v>
      </c>
      <c r="K18" s="15">
        <f t="shared" si="2"/>
        <v>266.26764886433398</v>
      </c>
      <c r="L18" s="15">
        <f t="shared" si="3"/>
        <v>305.30417295123181</v>
      </c>
      <c r="M18" s="15">
        <f t="shared" si="4"/>
        <v>337.89462894628946</v>
      </c>
      <c r="N18" s="15">
        <f t="shared" si="5"/>
        <v>360.33229491173421</v>
      </c>
      <c r="O18" s="16"/>
      <c r="P18" s="17"/>
    </row>
    <row r="19" spans="1:20" x14ac:dyDescent="0.25">
      <c r="A19" s="9">
        <v>17</v>
      </c>
      <c r="B19" s="9">
        <v>32</v>
      </c>
      <c r="C19" s="18"/>
      <c r="D19" s="15"/>
      <c r="E19" s="16"/>
      <c r="F19" s="51">
        <f>6.94/(B19*(0.0243/$F$11+0.0006))</f>
        <v>46.639784946236567</v>
      </c>
      <c r="G19" s="15">
        <f t="shared" si="6"/>
        <v>71.575907590759087</v>
      </c>
      <c r="H19" s="48">
        <f t="shared" si="7"/>
        <v>102.35988200589971</v>
      </c>
      <c r="I19" s="48">
        <f t="shared" si="8"/>
        <v>137.96119592875317</v>
      </c>
      <c r="J19" s="48">
        <f t="shared" si="1"/>
        <v>167.56346578366447</v>
      </c>
      <c r="K19" s="15">
        <f t="shared" si="2"/>
        <v>199.70073664825048</v>
      </c>
      <c r="L19" s="15">
        <f t="shared" si="3"/>
        <v>228.97812971342384</v>
      </c>
      <c r="M19" s="15">
        <f t="shared" si="4"/>
        <v>253.42097170971712</v>
      </c>
      <c r="N19" s="15">
        <f t="shared" si="5"/>
        <v>270.24922118380067</v>
      </c>
      <c r="O19" s="51">
        <f t="shared" ref="O19:O27" si="9">6.94/(B19*(0.0243/$N$11+0.0006))</f>
        <v>270.24922118380067</v>
      </c>
      <c r="P19" s="17"/>
    </row>
    <row r="20" spans="1:20" x14ac:dyDescent="0.25">
      <c r="A20" s="9">
        <v>22</v>
      </c>
      <c r="B20" s="9">
        <v>42</v>
      </c>
      <c r="C20" s="18"/>
      <c r="D20" s="15"/>
      <c r="E20" s="16"/>
      <c r="F20" s="16"/>
      <c r="G20" s="15">
        <f t="shared" si="6"/>
        <v>54.534024831054545</v>
      </c>
      <c r="H20" s="15">
        <f t="shared" si="7"/>
        <v>77.988481528304547</v>
      </c>
      <c r="I20" s="48">
        <f t="shared" si="8"/>
        <v>105.11329213619291</v>
      </c>
      <c r="J20" s="48">
        <f t="shared" si="1"/>
        <v>127.6674025018396</v>
      </c>
      <c r="K20" s="15">
        <f t="shared" si="2"/>
        <v>152.15294220819084</v>
      </c>
      <c r="L20" s="15">
        <f t="shared" si="3"/>
        <v>174.45952740070391</v>
      </c>
      <c r="M20" s="15">
        <f t="shared" si="4"/>
        <v>193.08264511216541</v>
      </c>
      <c r="N20" s="15">
        <f t="shared" si="5"/>
        <v>205.90416852099096</v>
      </c>
      <c r="O20" s="51">
        <f t="shared" si="9"/>
        <v>205.90416852099096</v>
      </c>
      <c r="P20" s="17"/>
    </row>
    <row r="21" spans="1:20" x14ac:dyDescent="0.25">
      <c r="A21" s="9">
        <v>30</v>
      </c>
      <c r="B21" s="9">
        <v>56</v>
      </c>
      <c r="C21" s="18"/>
      <c r="D21" s="15"/>
      <c r="E21" s="16"/>
      <c r="F21" s="16"/>
      <c r="G21" s="15">
        <f t="shared" si="6"/>
        <v>40.900518623290907</v>
      </c>
      <c r="H21" s="15">
        <f t="shared" si="7"/>
        <v>58.491361146228407</v>
      </c>
      <c r="I21" s="15">
        <f t="shared" si="8"/>
        <v>78.834969102144683</v>
      </c>
      <c r="J21" s="48">
        <f t="shared" si="1"/>
        <v>95.750551876379717</v>
      </c>
      <c r="K21" s="48">
        <f t="shared" si="2"/>
        <v>114.11470665614314</v>
      </c>
      <c r="L21" s="15">
        <f t="shared" si="3"/>
        <v>130.84464555052793</v>
      </c>
      <c r="M21" s="15">
        <f t="shared" si="4"/>
        <v>144.81198383412408</v>
      </c>
      <c r="N21" s="15">
        <f t="shared" si="5"/>
        <v>154.42812639074324</v>
      </c>
      <c r="O21" s="51">
        <f t="shared" si="9"/>
        <v>154.42812639074324</v>
      </c>
      <c r="P21" s="17"/>
    </row>
    <row r="22" spans="1:20" x14ac:dyDescent="0.25">
      <c r="A22" s="9">
        <v>40</v>
      </c>
      <c r="B22" s="9">
        <v>75</v>
      </c>
      <c r="C22" s="18"/>
      <c r="D22" s="15"/>
      <c r="E22" s="16"/>
      <c r="F22" s="16"/>
      <c r="G22" s="16"/>
      <c r="H22" s="15">
        <f>6.94/(B22*(0.0243/$H$11+0.0006))</f>
        <v>43.673549655850543</v>
      </c>
      <c r="I22" s="15">
        <f>6.94/(B22*(0.0243/$I$11+0.0006))</f>
        <v>58.863443596268027</v>
      </c>
      <c r="J22" s="15">
        <f t="shared" si="1"/>
        <v>71.493745401030182</v>
      </c>
      <c r="K22" s="48">
        <f t="shared" si="2"/>
        <v>85.205647636586875</v>
      </c>
      <c r="L22" s="15">
        <f t="shared" si="3"/>
        <v>97.697335344394176</v>
      </c>
      <c r="M22" s="15">
        <f t="shared" si="4"/>
        <v>108.12628126281264</v>
      </c>
      <c r="N22" s="15">
        <f t="shared" si="5"/>
        <v>115.30633437175494</v>
      </c>
      <c r="O22" s="51">
        <f t="shared" si="9"/>
        <v>115.30633437175494</v>
      </c>
      <c r="P22" s="17"/>
    </row>
    <row r="23" spans="1:20" x14ac:dyDescent="0.25">
      <c r="A23" s="9">
        <v>55</v>
      </c>
      <c r="B23" s="9">
        <v>100</v>
      </c>
      <c r="C23" s="18"/>
      <c r="D23" s="15"/>
      <c r="E23" s="16"/>
      <c r="F23" s="16"/>
      <c r="G23" s="16"/>
      <c r="H23" s="16"/>
      <c r="I23" s="16"/>
      <c r="J23" s="15">
        <f t="shared" si="1"/>
        <v>53.620309050772633</v>
      </c>
      <c r="K23" s="48">
        <f t="shared" si="2"/>
        <v>63.90423572744016</v>
      </c>
      <c r="L23" s="48">
        <f t="shared" si="3"/>
        <v>73.273001508295636</v>
      </c>
      <c r="M23" s="15">
        <f t="shared" si="4"/>
        <v>81.094710947109476</v>
      </c>
      <c r="N23" s="15">
        <f t="shared" si="5"/>
        <v>86.479750778816211</v>
      </c>
      <c r="O23" s="51">
        <f t="shared" si="9"/>
        <v>86.479750778816211</v>
      </c>
      <c r="P23" s="17"/>
    </row>
    <row r="24" spans="1:20" x14ac:dyDescent="0.25">
      <c r="A24" s="9">
        <v>75</v>
      </c>
      <c r="B24" s="9">
        <v>141</v>
      </c>
      <c r="C24" s="18"/>
      <c r="D24" s="15"/>
      <c r="E24" s="16"/>
      <c r="F24" s="16"/>
      <c r="G24" s="16"/>
      <c r="H24" s="16"/>
      <c r="I24" s="16"/>
      <c r="J24" s="16"/>
      <c r="K24" s="15">
        <f t="shared" si="2"/>
        <v>45.322152998184507</v>
      </c>
      <c r="L24" s="48">
        <f t="shared" si="3"/>
        <v>51.966667736379875</v>
      </c>
      <c r="M24" s="48">
        <f t="shared" si="4"/>
        <v>57.513979395113104</v>
      </c>
      <c r="N24" s="15">
        <f t="shared" si="5"/>
        <v>61.333156580720718</v>
      </c>
      <c r="O24" s="51">
        <f t="shared" si="9"/>
        <v>61.333156580720718</v>
      </c>
      <c r="P24" s="19">
        <f>6.94/(B24*(0.0243/$P$11+0.0006))</f>
        <v>67.299879962049147</v>
      </c>
    </row>
    <row r="25" spans="1:20" x14ac:dyDescent="0.25">
      <c r="A25" s="9">
        <v>100</v>
      </c>
      <c r="B25" s="9">
        <v>181</v>
      </c>
      <c r="C25" s="18"/>
      <c r="D25" s="15"/>
      <c r="E25" s="16"/>
      <c r="F25" s="16"/>
      <c r="G25" s="16"/>
      <c r="H25" s="16"/>
      <c r="I25" s="16"/>
      <c r="J25" s="16"/>
      <c r="K25" s="16"/>
      <c r="L25" s="15">
        <f t="shared" si="3"/>
        <v>40.482321275301452</v>
      </c>
      <c r="M25" s="48">
        <f t="shared" si="4"/>
        <v>44.803707705585346</v>
      </c>
      <c r="N25" s="48">
        <f t="shared" si="5"/>
        <v>47.778867833600117</v>
      </c>
      <c r="O25" s="48">
        <f t="shared" si="9"/>
        <v>47.778867833600117</v>
      </c>
      <c r="P25" s="19">
        <f>6.94/(B25*(0.0243/$P$11+0.0006))</f>
        <v>52.426978312977511</v>
      </c>
    </row>
    <row r="26" spans="1:20" x14ac:dyDescent="0.25">
      <c r="A26" s="9">
        <v>132</v>
      </c>
      <c r="B26" s="9">
        <v>270</v>
      </c>
      <c r="C26" s="18"/>
      <c r="D26" s="15"/>
      <c r="E26" s="16"/>
      <c r="F26" s="16"/>
      <c r="G26" s="16"/>
      <c r="H26" s="16"/>
      <c r="I26" s="16"/>
      <c r="J26" s="16"/>
      <c r="K26" s="16"/>
      <c r="L26" s="16"/>
      <c r="M26" s="15">
        <f t="shared" si="4"/>
        <v>30.035078128559068</v>
      </c>
      <c r="N26" s="48">
        <f t="shared" si="5"/>
        <v>32.029537325487489</v>
      </c>
      <c r="O26" s="48">
        <f t="shared" si="9"/>
        <v>32.029537325487489</v>
      </c>
      <c r="P26" s="50">
        <f>6.94/(B26*(0.0243/$P$11+0.0006))</f>
        <v>35.145492869070104</v>
      </c>
    </row>
    <row r="27" spans="1:20" x14ac:dyDescent="0.25">
      <c r="A27" s="9">
        <v>190</v>
      </c>
      <c r="B27" s="9">
        <v>390</v>
      </c>
      <c r="C27" s="18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5">
        <f t="shared" si="5"/>
        <v>22.17429507149134</v>
      </c>
      <c r="O27" s="51">
        <f t="shared" si="9"/>
        <v>22.17429507149134</v>
      </c>
      <c r="P27" s="50">
        <f>6.94/(B27*(0.0243/$P$11+0.0006))</f>
        <v>24.331495063202382</v>
      </c>
    </row>
    <row r="28" spans="1:20" ht="18.75" thickBot="1" x14ac:dyDescent="0.3">
      <c r="A28" s="10">
        <v>250</v>
      </c>
      <c r="B28" s="10">
        <v>465</v>
      </c>
      <c r="C28" s="20"/>
      <c r="D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5"/>
      <c r="P28" s="19"/>
      <c r="S28" s="52"/>
    </row>
    <row r="29" spans="1:20" x14ac:dyDescent="0.25">
      <c r="A29" s="34" t="s">
        <v>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6"/>
      <c r="Q29" s="46"/>
    </row>
    <row r="30" spans="1:20" ht="18.75" thickBot="1" x14ac:dyDescent="0.3">
      <c r="A30" s="37" t="s">
        <v>4</v>
      </c>
      <c r="B30" s="38"/>
      <c r="C30" s="39"/>
      <c r="D30" s="39">
        <f>D11*1.7</f>
        <v>4.25</v>
      </c>
      <c r="E30" s="39">
        <f t="shared" ref="E30:P30" si="10">E11*1.7</f>
        <v>6.8</v>
      </c>
      <c r="F30" s="39">
        <f t="shared" si="10"/>
        <v>10.199999999999999</v>
      </c>
      <c r="G30" s="39">
        <f t="shared" si="10"/>
        <v>17</v>
      </c>
      <c r="H30" s="39">
        <f t="shared" si="10"/>
        <v>27.2</v>
      </c>
      <c r="I30" s="39">
        <f t="shared" si="10"/>
        <v>42.5</v>
      </c>
      <c r="J30" s="39">
        <f t="shared" si="10"/>
        <v>59.5</v>
      </c>
      <c r="K30" s="39">
        <f t="shared" si="10"/>
        <v>85</v>
      </c>
      <c r="L30" s="39">
        <f t="shared" si="10"/>
        <v>119</v>
      </c>
      <c r="M30" s="39">
        <f t="shared" si="10"/>
        <v>161.5</v>
      </c>
      <c r="N30" s="39">
        <f t="shared" si="10"/>
        <v>204</v>
      </c>
      <c r="O30" s="39">
        <f t="shared" si="10"/>
        <v>255</v>
      </c>
      <c r="P30" s="40">
        <f t="shared" si="10"/>
        <v>314.5</v>
      </c>
      <c r="Q30" s="47"/>
    </row>
  </sheetData>
  <phoneticPr fontId="0" type="noConversion"/>
  <pageMargins left="1.06" right="0.74" top="0.73" bottom="1" header="0.19" footer="0.5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N11" sqref="N11"/>
    </sheetView>
  </sheetViews>
  <sheetFormatPr defaultRowHeight="12.75" x14ac:dyDescent="0.2"/>
  <cols>
    <col min="1" max="1" width="12.140625" customWidth="1"/>
  </cols>
  <sheetData>
    <row r="1" spans="1:17" ht="18" x14ac:dyDescent="0.2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8" x14ac:dyDescent="0.25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8" x14ac:dyDescent="0.25">
      <c r="A4" s="1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 x14ac:dyDescent="0.3">
      <c r="A5" s="56" t="s">
        <v>21</v>
      </c>
      <c r="B5" s="1"/>
      <c r="C5" s="1"/>
      <c r="D5" s="1"/>
      <c r="E5" s="1"/>
      <c r="F5" s="1"/>
      <c r="G5" s="1"/>
      <c r="H5" s="56" t="s">
        <v>10</v>
      </c>
      <c r="I5" s="1"/>
      <c r="J5" s="56" t="s">
        <v>12</v>
      </c>
      <c r="K5" s="1"/>
      <c r="L5" s="1"/>
      <c r="M5" s="1"/>
      <c r="N5" s="1"/>
      <c r="O5" s="1"/>
      <c r="P5" s="1"/>
    </row>
    <row r="6" spans="1:17" ht="18" x14ac:dyDescent="0.25">
      <c r="A6" s="56" t="s">
        <v>20</v>
      </c>
      <c r="B6" s="1"/>
      <c r="C6" s="1"/>
      <c r="D6" s="1"/>
      <c r="E6" s="1"/>
      <c r="F6" s="1"/>
      <c r="G6" s="1"/>
      <c r="H6" s="56"/>
      <c r="I6" s="1"/>
      <c r="J6" s="1"/>
      <c r="K6" s="1"/>
      <c r="L6" s="1"/>
      <c r="M6" s="1"/>
      <c r="N6" s="1"/>
      <c r="O6" s="1"/>
      <c r="P6" s="1"/>
    </row>
    <row r="7" spans="1:17" ht="18" x14ac:dyDescent="0.25">
      <c r="A7" s="56" t="s">
        <v>16</v>
      </c>
      <c r="B7" s="1"/>
      <c r="C7" s="1"/>
      <c r="D7" s="1"/>
      <c r="E7" s="1"/>
      <c r="F7" s="1"/>
      <c r="G7" s="1"/>
      <c r="H7" s="56"/>
      <c r="I7" s="56" t="s">
        <v>18</v>
      </c>
      <c r="J7" s="56"/>
      <c r="K7" s="56"/>
      <c r="L7" s="56" t="s">
        <v>17</v>
      </c>
      <c r="M7" s="56"/>
      <c r="N7" s="56"/>
      <c r="O7" s="56"/>
      <c r="P7" s="1"/>
    </row>
    <row r="8" spans="1:17" ht="18" x14ac:dyDescent="0.25">
      <c r="A8" s="56" t="s">
        <v>14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7" ht="18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7" ht="18.75" thickBot="1" x14ac:dyDescent="0.3">
      <c r="A10" s="2"/>
      <c r="B10" s="28"/>
      <c r="C10" s="57" t="s">
        <v>19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</row>
    <row r="11" spans="1:17" ht="18.75" thickBot="1" x14ac:dyDescent="0.3">
      <c r="A11" s="5" t="s">
        <v>0</v>
      </c>
      <c r="B11" s="26" t="s">
        <v>1</v>
      </c>
      <c r="C11" s="26">
        <v>1.5</v>
      </c>
      <c r="D11" s="26">
        <v>2.5</v>
      </c>
      <c r="E11" s="26">
        <v>4</v>
      </c>
      <c r="F11" s="26">
        <v>6</v>
      </c>
      <c r="G11" s="26">
        <v>10</v>
      </c>
      <c r="H11" s="26">
        <v>16</v>
      </c>
      <c r="I11" s="26">
        <v>25</v>
      </c>
      <c r="J11" s="26">
        <v>35</v>
      </c>
      <c r="K11" s="26">
        <v>50</v>
      </c>
      <c r="L11" s="26">
        <v>70</v>
      </c>
      <c r="M11" s="26">
        <v>95</v>
      </c>
      <c r="N11" s="26">
        <v>120</v>
      </c>
      <c r="O11" s="26">
        <v>150</v>
      </c>
      <c r="P11" s="27">
        <v>185</v>
      </c>
      <c r="Q11" s="31">
        <v>240</v>
      </c>
    </row>
    <row r="12" spans="1:17" ht="18" x14ac:dyDescent="0.25">
      <c r="A12" s="8">
        <v>0.6</v>
      </c>
      <c r="B12" s="8">
        <v>1.4</v>
      </c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3"/>
      <c r="Q12" s="32"/>
    </row>
    <row r="13" spans="1:17" ht="18" x14ac:dyDescent="0.25">
      <c r="A13" s="9">
        <v>1.1000000000000001</v>
      </c>
      <c r="B13" s="9">
        <v>2.5</v>
      </c>
      <c r="C13" s="14"/>
      <c r="D13" s="15">
        <f>11.94/(B13*(0.0243/$D$11+0.0006))</f>
        <v>462.79069767441865</v>
      </c>
      <c r="E13" s="15">
        <f t="shared" ref="E13:E18" si="0">11.56/(B13*(0.0243/$E$11+0.0006))</f>
        <v>692.73408239700393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24"/>
      <c r="Q13" s="33"/>
    </row>
    <row r="14" spans="1:17" ht="18" x14ac:dyDescent="0.25">
      <c r="A14" s="9">
        <v>2.2000000000000002</v>
      </c>
      <c r="B14" s="9">
        <v>4.5</v>
      </c>
      <c r="C14" s="14"/>
      <c r="D14" s="48">
        <f>11.56/(B14*(0.0243/$D$11+0.0006))</f>
        <v>248.92334194659779</v>
      </c>
      <c r="E14" s="48">
        <f t="shared" si="0"/>
        <v>384.85226799833544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24"/>
      <c r="Q14" s="33"/>
    </row>
    <row r="15" spans="1:17" ht="18" x14ac:dyDescent="0.25">
      <c r="A15" s="9">
        <v>5.5</v>
      </c>
      <c r="B15" s="9">
        <v>11</v>
      </c>
      <c r="C15" s="14"/>
      <c r="D15" s="51">
        <f>11.56/(B15*(0.0243/$D$11+0.0006))</f>
        <v>101.83227625088091</v>
      </c>
      <c r="E15" s="48">
        <f t="shared" si="0"/>
        <v>157.43956418113723</v>
      </c>
      <c r="F15" s="15">
        <f>11.56/(B15*(0.0243/$F$11+0.0006))</f>
        <v>226.00195503421313</v>
      </c>
      <c r="G15" s="15">
        <f>11.56/(B15*(0.0243/$G$11+0.0006))</f>
        <v>346.83468346834684</v>
      </c>
      <c r="H15" s="15">
        <f>11.56/(B15*(0.0243/$H$11+0.0006))</f>
        <v>496.00429069455618</v>
      </c>
      <c r="I15" s="15">
        <f>11.56/(B15*(0.0243/$I$11+0.0006))</f>
        <v>668.51723340272952</v>
      </c>
      <c r="J15" s="15">
        <f>11.56/(B15*(0.0243/$J$11+0.0006))</f>
        <v>811.96066626530217</v>
      </c>
      <c r="K15" s="15">
        <f>11.56/(B15*(0.0243/$K$11+0.0006))</f>
        <v>967.68792901389588</v>
      </c>
      <c r="L15" s="15">
        <f>11.56/(B15*(0.0243/$L$11+0.0006))</f>
        <v>1109.5571095571097</v>
      </c>
      <c r="M15" s="15">
        <f>11.56/(B15*(0.0243/$M$11+0.0006))</f>
        <v>1227.9995527228</v>
      </c>
      <c r="N15" s="15">
        <f>11.56/(B15*(0.0243/$N$11+0.0006))</f>
        <v>1309.5440385160014</v>
      </c>
      <c r="O15" s="16"/>
      <c r="P15" s="24"/>
      <c r="Q15" s="33"/>
    </row>
    <row r="16" spans="1:17" ht="18" x14ac:dyDescent="0.25">
      <c r="A16" s="9">
        <v>7.5</v>
      </c>
      <c r="B16" s="9">
        <v>14</v>
      </c>
      <c r="C16" s="18"/>
      <c r="D16" s="15">
        <f>11.56/(B16*(0.0243/$D$11+0.0006))</f>
        <v>80.01107419712072</v>
      </c>
      <c r="E16" s="51">
        <f t="shared" si="0"/>
        <v>123.70251471375069</v>
      </c>
      <c r="F16" s="48">
        <f>11.56/(B16*(0.0243/$F$11+0.0006))</f>
        <v>177.57296466973889</v>
      </c>
      <c r="G16" s="48">
        <f t="shared" ref="G16:G21" si="1">11.56/(B16*(0.0243/$G$11+0.0006))</f>
        <v>272.51296558227256</v>
      </c>
      <c r="H16" s="51">
        <f t="shared" ref="H16:H22" si="2">11.56/(B16*(0.0243/$H$11+0.0006))</f>
        <v>389.71765697429413</v>
      </c>
      <c r="I16" s="15">
        <f t="shared" ref="I16:I22" si="3">11.56/(B16*(0.0243/$I$11+0.0006))</f>
        <v>525.26354053071611</v>
      </c>
      <c r="J16" s="15">
        <f t="shared" ref="J16:J23" si="4">11.56/(B16*(0.0243/$J$11+0.0006))</f>
        <v>637.96909492273744</v>
      </c>
      <c r="K16" s="15">
        <f t="shared" ref="K16:K24" si="5">11.56/(B16*(0.0243/$K$11+0.0006))</f>
        <v>760.32622993948974</v>
      </c>
      <c r="L16" s="15">
        <f t="shared" ref="L16:L25" si="6">11.56/(B16*(0.0243/$L$11+0.0006))</f>
        <v>871.79487179487194</v>
      </c>
      <c r="M16" s="15">
        <f t="shared" ref="M16:M26" si="7">11.56/(B16*(0.0243/$M$11+0.0006))</f>
        <v>964.85679142505728</v>
      </c>
      <c r="N16" s="15">
        <f t="shared" ref="N16:N27" si="8">11.56/(B16*(0.0243/$N$11+0.0006))</f>
        <v>1028.9274588340011</v>
      </c>
      <c r="O16" s="16"/>
      <c r="P16" s="24"/>
      <c r="Q16" s="33"/>
    </row>
    <row r="17" spans="1:17" ht="18" x14ac:dyDescent="0.25">
      <c r="A17" s="9">
        <v>10</v>
      </c>
      <c r="B17" s="9">
        <v>19</v>
      </c>
      <c r="C17" s="18"/>
      <c r="D17" s="15">
        <f>11.56/(B17*(0.0243/$D$11+0.0006))</f>
        <v>58.955528355773161</v>
      </c>
      <c r="E17" s="15">
        <f t="shared" si="0"/>
        <v>91.149221368026815</v>
      </c>
      <c r="F17" s="51">
        <f>11.56/(B17*(0.0243/$F$11+0.0006))</f>
        <v>130.84323712507074</v>
      </c>
      <c r="G17" s="48">
        <f t="shared" si="1"/>
        <v>200.79902727114819</v>
      </c>
      <c r="H17" s="48">
        <f t="shared" si="2"/>
        <v>287.16037882316414</v>
      </c>
      <c r="I17" s="51">
        <f t="shared" si="3"/>
        <v>387.03629302263289</v>
      </c>
      <c r="J17" s="51">
        <f t="shared" si="4"/>
        <v>470.08249099570122</v>
      </c>
      <c r="K17" s="51">
        <f t="shared" si="5"/>
        <v>560.24037995541346</v>
      </c>
      <c r="L17" s="51">
        <f t="shared" si="6"/>
        <v>642.37516869095816</v>
      </c>
      <c r="M17" s="51">
        <f t="shared" si="7"/>
        <v>710.94710947109479</v>
      </c>
      <c r="N17" s="51">
        <f t="shared" si="8"/>
        <v>758.15707493031653</v>
      </c>
      <c r="O17" s="51"/>
      <c r="P17" s="25"/>
      <c r="Q17" s="33"/>
    </row>
    <row r="18" spans="1:17" ht="18" x14ac:dyDescent="0.25">
      <c r="A18" s="9">
        <v>13</v>
      </c>
      <c r="B18" s="9">
        <v>24</v>
      </c>
      <c r="C18" s="18"/>
      <c r="D18" s="15"/>
      <c r="E18" s="15">
        <f t="shared" si="0"/>
        <v>72.159800249687905</v>
      </c>
      <c r="F18" s="51">
        <f>11.56/(B18*(0.0243/$F$11+0.0006))</f>
        <v>103.58422939068102</v>
      </c>
      <c r="G18" s="51">
        <f t="shared" si="1"/>
        <v>158.965896589659</v>
      </c>
      <c r="H18" s="48">
        <f t="shared" si="2"/>
        <v>227.33529990167159</v>
      </c>
      <c r="I18" s="51">
        <f t="shared" si="3"/>
        <v>306.40373197625109</v>
      </c>
      <c r="J18" s="51">
        <f t="shared" si="4"/>
        <v>372.14863870493014</v>
      </c>
      <c r="K18" s="51">
        <f t="shared" si="5"/>
        <v>443.52363413136902</v>
      </c>
      <c r="L18" s="51">
        <f t="shared" si="6"/>
        <v>508.5470085470086</v>
      </c>
      <c r="M18" s="51">
        <f t="shared" si="7"/>
        <v>562.83312833128332</v>
      </c>
      <c r="N18" s="51">
        <f t="shared" si="8"/>
        <v>600.2076843198339</v>
      </c>
      <c r="O18" s="53"/>
      <c r="P18" s="24"/>
      <c r="Q18" s="33"/>
    </row>
    <row r="19" spans="1:17" ht="18" x14ac:dyDescent="0.25">
      <c r="A19" s="9">
        <v>17</v>
      </c>
      <c r="B19" s="9">
        <v>32</v>
      </c>
      <c r="C19" s="18"/>
      <c r="D19" s="15"/>
      <c r="E19" s="16"/>
      <c r="F19" s="15">
        <f>11.56/(B19*(0.0243/$F$11+0.0006))</f>
        <v>77.688172043010766</v>
      </c>
      <c r="G19" s="51">
        <f t="shared" si="1"/>
        <v>119.22442244224425</v>
      </c>
      <c r="H19" s="48">
        <f t="shared" si="2"/>
        <v>170.50147492625371</v>
      </c>
      <c r="I19" s="48">
        <f t="shared" si="3"/>
        <v>229.80279898218831</v>
      </c>
      <c r="J19" s="51">
        <f t="shared" si="4"/>
        <v>279.1114790286976</v>
      </c>
      <c r="K19" s="51">
        <f t="shared" si="5"/>
        <v>332.64272559852674</v>
      </c>
      <c r="L19" s="51">
        <f t="shared" si="6"/>
        <v>381.41025641025641</v>
      </c>
      <c r="M19" s="51">
        <f t="shared" si="7"/>
        <v>422.12484624846252</v>
      </c>
      <c r="N19" s="51">
        <f t="shared" si="8"/>
        <v>450.15576323987545</v>
      </c>
      <c r="O19" s="51">
        <f>11.59/(B19*(0.0243/$N$11+0.0006))</f>
        <v>451.32398753894086</v>
      </c>
      <c r="P19" s="24"/>
      <c r="Q19" s="33"/>
    </row>
    <row r="20" spans="1:17" ht="18" x14ac:dyDescent="0.25">
      <c r="A20" s="9">
        <v>22</v>
      </c>
      <c r="B20" s="9">
        <v>42</v>
      </c>
      <c r="C20" s="18"/>
      <c r="D20" s="15"/>
      <c r="E20" s="16"/>
      <c r="F20" s="16"/>
      <c r="G20" s="15">
        <f t="shared" si="1"/>
        <v>90.837655194090857</v>
      </c>
      <c r="H20" s="51">
        <f t="shared" si="2"/>
        <v>129.90588565809804</v>
      </c>
      <c r="I20" s="48">
        <f t="shared" si="3"/>
        <v>175.08784684357204</v>
      </c>
      <c r="J20" s="48">
        <f t="shared" si="4"/>
        <v>212.65636497424578</v>
      </c>
      <c r="K20" s="51">
        <f t="shared" si="5"/>
        <v>253.44207664649656</v>
      </c>
      <c r="L20" s="51">
        <f t="shared" si="6"/>
        <v>290.59829059829065</v>
      </c>
      <c r="M20" s="51">
        <f t="shared" si="7"/>
        <v>321.61893047501906</v>
      </c>
      <c r="N20" s="51">
        <f t="shared" si="8"/>
        <v>342.97581961133363</v>
      </c>
      <c r="O20" s="51">
        <f>11.59/(B20*(0.0243/$N$11+0.0006))</f>
        <v>343.86589526776442</v>
      </c>
      <c r="P20" s="24"/>
      <c r="Q20" s="33"/>
    </row>
    <row r="21" spans="1:17" ht="18" x14ac:dyDescent="0.25">
      <c r="A21" s="9">
        <v>30</v>
      </c>
      <c r="B21" s="9">
        <v>56</v>
      </c>
      <c r="C21" s="18"/>
      <c r="D21" s="15"/>
      <c r="E21" s="16"/>
      <c r="F21" s="16"/>
      <c r="G21" s="15">
        <f t="shared" si="1"/>
        <v>68.128241395568139</v>
      </c>
      <c r="H21" s="15">
        <f t="shared" si="2"/>
        <v>97.429414243573532</v>
      </c>
      <c r="I21" s="48">
        <f t="shared" si="3"/>
        <v>131.31588513267903</v>
      </c>
      <c r="J21" s="48">
        <f t="shared" si="4"/>
        <v>159.49227373068436</v>
      </c>
      <c r="K21" s="48">
        <f t="shared" si="5"/>
        <v>190.08155748487243</v>
      </c>
      <c r="L21" s="48">
        <f t="shared" si="6"/>
        <v>217.94871794871798</v>
      </c>
      <c r="M21" s="51">
        <f t="shared" si="7"/>
        <v>241.21419785626432</v>
      </c>
      <c r="N21" s="51">
        <f t="shared" si="8"/>
        <v>257.23186470850027</v>
      </c>
      <c r="O21" s="51">
        <f>11.59/(B21*(0.0243/$N$11+0.0006))</f>
        <v>257.89942145082335</v>
      </c>
      <c r="P21" s="24"/>
      <c r="Q21" s="33"/>
    </row>
    <row r="22" spans="1:17" ht="18" x14ac:dyDescent="0.25">
      <c r="A22" s="9">
        <v>40</v>
      </c>
      <c r="B22" s="9">
        <v>75</v>
      </c>
      <c r="C22" s="18"/>
      <c r="D22" s="15"/>
      <c r="E22" s="16"/>
      <c r="F22" s="16"/>
      <c r="G22" s="16"/>
      <c r="H22" s="15">
        <f t="shared" si="2"/>
        <v>72.747295968534914</v>
      </c>
      <c r="I22" s="15">
        <f t="shared" si="3"/>
        <v>98.049194232400339</v>
      </c>
      <c r="J22" s="15">
        <f t="shared" si="4"/>
        <v>119.08756438557765</v>
      </c>
      <c r="K22" s="48">
        <f t="shared" si="5"/>
        <v>141.92756292203808</v>
      </c>
      <c r="L22" s="48">
        <f t="shared" si="6"/>
        <v>162.73504273504275</v>
      </c>
      <c r="M22" s="51">
        <f t="shared" si="7"/>
        <v>180.10660106601068</v>
      </c>
      <c r="N22" s="51">
        <f t="shared" si="8"/>
        <v>192.06645898234686</v>
      </c>
      <c r="O22" s="51">
        <f>11.59/(B22*(0.0243/$N$11+0.0006))</f>
        <v>192.56490134994809</v>
      </c>
      <c r="P22" s="24"/>
      <c r="Q22" s="33"/>
    </row>
    <row r="23" spans="1:17" ht="18" x14ac:dyDescent="0.25">
      <c r="A23" s="9">
        <v>55</v>
      </c>
      <c r="B23" s="9">
        <v>100</v>
      </c>
      <c r="C23" s="18"/>
      <c r="D23" s="15"/>
      <c r="E23" s="16"/>
      <c r="F23" s="16"/>
      <c r="G23" s="16"/>
      <c r="H23" s="16"/>
      <c r="I23" s="16"/>
      <c r="J23" s="15">
        <f t="shared" si="4"/>
        <v>89.315673289183238</v>
      </c>
      <c r="K23" s="15">
        <f t="shared" si="5"/>
        <v>106.44567219152856</v>
      </c>
      <c r="L23" s="48">
        <f t="shared" si="6"/>
        <v>122.05128205128206</v>
      </c>
      <c r="M23" s="51">
        <f t="shared" si="7"/>
        <v>135.079950799508</v>
      </c>
      <c r="N23" s="51">
        <f t="shared" si="8"/>
        <v>144.04984423676015</v>
      </c>
      <c r="O23" s="51">
        <f>11.59/(B23*(0.0243/$N$11+0.0006))</f>
        <v>144.42367601246107</v>
      </c>
      <c r="P23" s="24"/>
      <c r="Q23" s="33"/>
    </row>
    <row r="24" spans="1:17" ht="18" x14ac:dyDescent="0.25">
      <c r="A24" s="9">
        <v>75</v>
      </c>
      <c r="B24" s="9">
        <v>141</v>
      </c>
      <c r="C24" s="18"/>
      <c r="D24" s="15"/>
      <c r="E24" s="16"/>
      <c r="F24" s="16"/>
      <c r="G24" s="16"/>
      <c r="H24" s="16"/>
      <c r="I24" s="16"/>
      <c r="J24" s="16"/>
      <c r="K24" s="15">
        <f t="shared" si="5"/>
        <v>75.493384532998974</v>
      </c>
      <c r="L24" s="15">
        <f t="shared" si="6"/>
        <v>86.561192944171665</v>
      </c>
      <c r="M24" s="48">
        <f t="shared" si="7"/>
        <v>95.801383545750355</v>
      </c>
      <c r="N24" s="51">
        <f t="shared" si="8"/>
        <v>102.16301009699301</v>
      </c>
      <c r="O24" s="51">
        <f>11.56/(B24*(0.0243/$N$11+0.0006))</f>
        <v>102.16301009699301</v>
      </c>
      <c r="P24" s="25">
        <f>11.56/(B24*(0.0243/$P$11+0.0006))</f>
        <v>112.10181734312508</v>
      </c>
      <c r="Q24" s="19">
        <f>11.56/(B24*(0.0243/$Q$11+0.0006))</f>
        <v>116.91381904147863</v>
      </c>
    </row>
    <row r="25" spans="1:17" ht="18" x14ac:dyDescent="0.25">
      <c r="A25" s="9">
        <v>100</v>
      </c>
      <c r="B25" s="9">
        <v>181</v>
      </c>
      <c r="C25" s="18"/>
      <c r="D25" s="15"/>
      <c r="E25" s="16"/>
      <c r="F25" s="16"/>
      <c r="G25" s="16"/>
      <c r="H25" s="16"/>
      <c r="I25" s="16"/>
      <c r="J25" s="16"/>
      <c r="K25" s="16"/>
      <c r="L25" s="15">
        <f t="shared" si="6"/>
        <v>67.431647542144788</v>
      </c>
      <c r="M25" s="48">
        <f t="shared" si="7"/>
        <v>74.629807071551383</v>
      </c>
      <c r="N25" s="48">
        <f t="shared" si="8"/>
        <v>79.585549302077439</v>
      </c>
      <c r="O25" s="48">
        <f>11.56/(B25*(0.0243/$O$11+0.0006))</f>
        <v>83.815489914589421</v>
      </c>
      <c r="P25" s="54">
        <f>11.56/(B25*(0.0243/$P$11+0.0006))</f>
        <v>87.327935057351596</v>
      </c>
      <c r="Q25" s="55">
        <f>11.56/(B25*(0.0243/$Q$11+0.0006))</f>
        <v>91.076510966013743</v>
      </c>
    </row>
    <row r="26" spans="1:17" ht="18" x14ac:dyDescent="0.25">
      <c r="A26" s="9">
        <v>132</v>
      </c>
      <c r="B26" s="9">
        <v>270</v>
      </c>
      <c r="C26" s="18"/>
      <c r="D26" s="15"/>
      <c r="E26" s="16"/>
      <c r="F26" s="16"/>
      <c r="G26" s="16"/>
      <c r="H26" s="16"/>
      <c r="I26" s="16"/>
      <c r="J26" s="16"/>
      <c r="K26" s="16"/>
      <c r="L26" s="16"/>
      <c r="M26" s="15">
        <f t="shared" si="7"/>
        <v>50.02961140722519</v>
      </c>
      <c r="N26" s="48">
        <f t="shared" si="8"/>
        <v>53.351794161763017</v>
      </c>
      <c r="O26" s="48">
        <f>11.56/(B26*(0.0243/$N$11+0.0006))</f>
        <v>53.351794161763017</v>
      </c>
      <c r="P26" s="49">
        <f>11.56/(B26*(0.0243/$P$11+0.0006))</f>
        <v>58.542060168076432</v>
      </c>
      <c r="Q26" s="55">
        <f>11.56/(B26*(0.0243/$Q$11+0.0006))</f>
        <v>61.054994388327728</v>
      </c>
    </row>
    <row r="27" spans="1:17" ht="18" x14ac:dyDescent="0.25">
      <c r="A27" s="9">
        <v>190</v>
      </c>
      <c r="B27" s="9">
        <v>390</v>
      </c>
      <c r="C27" s="18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5">
        <f t="shared" si="8"/>
        <v>36.935857496605166</v>
      </c>
      <c r="O27" s="15">
        <f>11.56/(B27*(0.0243/$N$11+0.0006))</f>
        <v>36.935857496605166</v>
      </c>
      <c r="P27" s="49">
        <f>11.56/(B27*(0.0243/$P$11+0.0006))</f>
        <v>40.529118577899069</v>
      </c>
      <c r="Q27" s="19">
        <f>11.56/(B27*(0.0243/$Q$11+0.0006))</f>
        <v>42.26884226884227</v>
      </c>
    </row>
    <row r="28" spans="1:17" ht="18.75" thickBot="1" x14ac:dyDescent="0.3">
      <c r="A28" s="41">
        <v>250</v>
      </c>
      <c r="B28" s="41">
        <v>465</v>
      </c>
      <c r="C28" s="42"/>
      <c r="D28" s="43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3">
        <f>11.56/(B28*(0.0243/$N$11+0.0006))</f>
        <v>30.978461126184978</v>
      </c>
      <c r="P28" s="45">
        <f>11.56/(B28*(0.0243/$P$11+0.0006))</f>
        <v>33.992163968560511</v>
      </c>
      <c r="Q28" s="50">
        <f>11.56/(B28*(0.0243/$Q$11+0.0006))</f>
        <v>35.451287064190289</v>
      </c>
    </row>
    <row r="29" spans="1:17" x14ac:dyDescent="0.2">
      <c r="A29" s="34" t="s">
        <v>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6"/>
    </row>
    <row r="30" spans="1:17" ht="13.5" thickBot="1" x14ac:dyDescent="0.25">
      <c r="A30" s="37" t="s">
        <v>4</v>
      </c>
      <c r="B30" s="38"/>
      <c r="C30" s="39"/>
      <c r="D30" s="39">
        <f>D11*1.7</f>
        <v>4.25</v>
      </c>
      <c r="E30" s="39">
        <f t="shared" ref="E30:Q30" si="9">E11*1.7</f>
        <v>6.8</v>
      </c>
      <c r="F30" s="39">
        <f t="shared" si="9"/>
        <v>10.199999999999999</v>
      </c>
      <c r="G30" s="39">
        <f t="shared" si="9"/>
        <v>17</v>
      </c>
      <c r="H30" s="39">
        <f t="shared" si="9"/>
        <v>27.2</v>
      </c>
      <c r="I30" s="39">
        <f t="shared" si="9"/>
        <v>42.5</v>
      </c>
      <c r="J30" s="39">
        <f t="shared" si="9"/>
        <v>59.5</v>
      </c>
      <c r="K30" s="39">
        <f t="shared" si="9"/>
        <v>85</v>
      </c>
      <c r="L30" s="39">
        <f t="shared" si="9"/>
        <v>119</v>
      </c>
      <c r="M30" s="39">
        <f t="shared" si="9"/>
        <v>161.5</v>
      </c>
      <c r="N30" s="39">
        <f t="shared" si="9"/>
        <v>204</v>
      </c>
      <c r="O30" s="39">
        <f t="shared" si="9"/>
        <v>255</v>
      </c>
      <c r="P30" s="39">
        <f t="shared" si="9"/>
        <v>314.5</v>
      </c>
      <c r="Q30" s="39">
        <f t="shared" si="9"/>
        <v>408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3%</vt:lpstr>
      <vt:lpstr>5%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Yordanov</dc:creator>
  <cp:lastModifiedBy>Rumen Yordanov</cp:lastModifiedBy>
  <cp:lastPrinted>2009-08-27T13:37:52Z</cp:lastPrinted>
  <dcterms:created xsi:type="dcterms:W3CDTF">2009-08-26T10:08:57Z</dcterms:created>
  <dcterms:modified xsi:type="dcterms:W3CDTF">2026-04-22T06:52:58Z</dcterms:modified>
</cp:coreProperties>
</file>