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umen Yordanov\Desktop\"/>
    </mc:Choice>
  </mc:AlternateContent>
  <bookViews>
    <workbookView xWindow="90" yWindow="120" windowWidth="7335" windowHeight="4905"/>
  </bookViews>
  <sheets>
    <sheet name="Osnoven" sheetId="1" r:id="rId1"/>
    <sheet name="Zagubi" sheetId="2" r:id="rId2"/>
    <sheet name="Protokol" sheetId="4" r:id="rId3"/>
    <sheet name="Primer" sheetId="6" r:id="rId4"/>
    <sheet name="Napori" sheetId="5" r:id="rId5"/>
    <sheet name="Grafika" sheetId="3" r:id="rId6"/>
  </sheets>
  <definedNames>
    <definedName name="_xlnm.Print_Area" localSheetId="2">Protokol!$A$1:$F$47</definedName>
  </definedNames>
  <calcPr calcId="162913"/>
</workbook>
</file>

<file path=xl/calcChain.xml><?xml version="1.0" encoding="utf-8"?>
<calcChain xmlns="http://schemas.openxmlformats.org/spreadsheetml/2006/main">
  <c r="C33" i="1" l="1"/>
  <c r="B8" i="2"/>
  <c r="C8" i="2" s="1"/>
  <c r="C5" i="2"/>
  <c r="C6" i="2"/>
  <c r="B7" i="2"/>
  <c r="C7" i="2" s="1"/>
  <c r="E28" i="1"/>
  <c r="D30" i="1"/>
  <c r="D31" i="1" s="1"/>
  <c r="C41" i="1" s="1"/>
  <c r="D41" i="1" s="1"/>
  <c r="D27" i="1"/>
  <c r="B28" i="1" s="1"/>
  <c r="D28" i="1"/>
  <c r="D29" i="1"/>
  <c r="C39" i="1"/>
  <c r="D39" i="1" s="1"/>
  <c r="B27" i="1"/>
  <c r="C35" i="1"/>
  <c r="D35" i="1"/>
  <c r="C36" i="1"/>
  <c r="D36" i="1"/>
  <c r="C37" i="1"/>
  <c r="D37" i="1" s="1"/>
  <c r="C34" i="1"/>
  <c r="D34" i="1" s="1"/>
  <c r="D33" i="1"/>
  <c r="D32" i="1"/>
  <c r="B30" i="1"/>
  <c r="B31" i="1"/>
  <c r="K36" i="6"/>
  <c r="K45" i="6"/>
  <c r="K46" i="6"/>
  <c r="K35" i="6"/>
  <c r="K48" i="6" s="1"/>
  <c r="K42" i="6"/>
  <c r="K51" i="6"/>
  <c r="K43" i="6"/>
  <c r="K50" i="6" s="1"/>
  <c r="K49" i="6"/>
  <c r="K44" i="6"/>
  <c r="L38" i="6"/>
  <c r="D6" i="2"/>
  <c r="C11" i="2"/>
  <c r="C10" i="2"/>
  <c r="C9" i="2"/>
  <c r="C38" i="1" l="1"/>
  <c r="D38" i="1" s="1"/>
  <c r="B29" i="1"/>
  <c r="G6" i="2"/>
  <c r="E6" i="2" s="1"/>
  <c r="E30" i="1" s="1"/>
  <c r="E32" i="1" s="1"/>
  <c r="C40" i="1" s="1"/>
  <c r="D40" i="1" s="1"/>
  <c r="K47" i="6"/>
</calcChain>
</file>

<file path=xl/sharedStrings.xml><?xml version="1.0" encoding="utf-8"?>
<sst xmlns="http://schemas.openxmlformats.org/spreadsheetml/2006/main" count="342" uniqueCount="241">
  <si>
    <t>МЕТОДИКА ЗА ОЦЕНКА ЕФЕКТИВНОСТТА НА ПА</t>
  </si>
  <si>
    <t>І.ВЪВЕЖДАНЕ НА ДАННИ ЗА СИСТЕМАТА ПА - ВОДОПРОВОДНА МРЕЖА</t>
  </si>
  <si>
    <t>Име на обекта:</t>
  </si>
  <si>
    <t>ПС Сеново</t>
  </si>
  <si>
    <t>Данни за помпения агрегат:</t>
  </si>
  <si>
    <t>Помпа тип</t>
  </si>
  <si>
    <t>18МТ32Х5</t>
  </si>
  <si>
    <t>Мотор тип</t>
  </si>
  <si>
    <t>МО202/2</t>
  </si>
  <si>
    <t>Обороти,мин-1</t>
  </si>
  <si>
    <t>COS(F)н</t>
  </si>
  <si>
    <t>Данни за хидравличната система:</t>
  </si>
  <si>
    <t>Коти:</t>
  </si>
  <si>
    <t>Дин.водно ниво</t>
  </si>
  <si>
    <t>Вакуммер</t>
  </si>
  <si>
    <t>Ос помпа</t>
  </si>
  <si>
    <t>Манометър</t>
  </si>
  <si>
    <t>Вл. нап.резервоар</t>
  </si>
  <si>
    <t>СОS(F)</t>
  </si>
  <si>
    <t>КПНном</t>
  </si>
  <si>
    <t>КПНном.</t>
  </si>
  <si>
    <t>КПДп</t>
  </si>
  <si>
    <t>СРК,KWh/m3</t>
  </si>
  <si>
    <t>КПДпa</t>
  </si>
  <si>
    <t>Напорен водопровод:     АС</t>
  </si>
  <si>
    <t>КПДсис</t>
  </si>
  <si>
    <t>% заг.напор</t>
  </si>
  <si>
    <t>% заг.смукател</t>
  </si>
  <si>
    <t>Заг.смукател,м</t>
  </si>
  <si>
    <t>Дебаланс по дебит,%</t>
  </si>
  <si>
    <t>КПДп %</t>
  </si>
  <si>
    <t>ІІ.ИЗМЕРЕНИ ВЕЛИЧИНИ:</t>
  </si>
  <si>
    <t>ІІІ.ИЗЧИСЛЕНИ ВЕЛИЧИНИ:</t>
  </si>
  <si>
    <t>ІV.ДОПУСТИМИ ОТКЛОНЕНИЯ:</t>
  </si>
  <si>
    <t>Наличие на кавитация</t>
  </si>
  <si>
    <t>Въведете параметрите на водопровода :</t>
  </si>
  <si>
    <t>Геодезична височина,м</t>
  </si>
  <si>
    <t>Х-ка на помпата</t>
  </si>
  <si>
    <t>Новозаварени тръби</t>
  </si>
  <si>
    <t>Стоманени тръби след 20 год.</t>
  </si>
  <si>
    <t>Нов чугун</t>
  </si>
  <si>
    <t>Чугун след 20 години</t>
  </si>
  <si>
    <t>Етернит</t>
  </si>
  <si>
    <t>Полиетилен</t>
  </si>
  <si>
    <t>Х-ка на водопровода</t>
  </si>
  <si>
    <t>За изчертаване на Q-H характеристиката за съвместна работа на ПА с напорен водопровод и определяне на работната</t>
  </si>
  <si>
    <t>Пример за изчертаване на съвместна Q-H характеристика за съвместна работа на ПА с водопровод</t>
  </si>
  <si>
    <t>Да се изчертае съвместната характеристика на ПА и водопровода.</t>
  </si>
  <si>
    <t>Вътрешен диаметър , м</t>
  </si>
  <si>
    <t>Hзаг.=10.666*Q1,85/(C1.85*D4.87)</t>
  </si>
  <si>
    <t>ДВН</t>
  </si>
  <si>
    <t>Как се изчисляват величините?</t>
  </si>
  <si>
    <t>P=1.73*U*I*COS(F)</t>
  </si>
  <si>
    <t xml:space="preserve">2.КПД на помпата </t>
  </si>
  <si>
    <t>3.КПД на помпения агрегат</t>
  </si>
  <si>
    <t>ηпа=ηm*ηп</t>
  </si>
  <si>
    <t>4.КПД на системата ПА-мрежа</t>
  </si>
  <si>
    <t>ηсис=(9.8*Q*(▼вливна-▼дин.водно ниво))/P</t>
  </si>
  <si>
    <t>5.Среден разходен коефициент</t>
  </si>
  <si>
    <t>СРК=Р/(Q*3600)</t>
  </si>
  <si>
    <t xml:space="preserve">6.Пълен напор </t>
  </si>
  <si>
    <t>Нп=Маном.+Вакуммер+(▼маном.-▼вакуммер)</t>
  </si>
  <si>
    <t>7.Геодезичен напор</t>
  </si>
  <si>
    <t>Нг=(▼вливна-▼манометър)</t>
  </si>
  <si>
    <t xml:space="preserve">8.Загуби на напор </t>
  </si>
  <si>
    <t>Нзаг=Манометър-Нг</t>
  </si>
  <si>
    <t>точка е използвана формулата на Хайзен - Уйлямс</t>
  </si>
  <si>
    <t xml:space="preserve">10.Разлика в напора </t>
  </si>
  <si>
    <t>9.Очакван напор Но - изчислен по формулата на Хайзен-Уйлямс.</t>
  </si>
  <si>
    <t>Нраз.=Маном-Но</t>
  </si>
  <si>
    <t>11.Загуби на напор %</t>
  </si>
  <si>
    <t>Нзаг%=Нзаг/Маном.</t>
  </si>
  <si>
    <t>12.Загуби в смукателя</t>
  </si>
  <si>
    <t>Нзаг.с=Вакум-(▼вакуммер-▼дин.водно ниво)</t>
  </si>
  <si>
    <t>13.Загуби в смукателя %</t>
  </si>
  <si>
    <t>Нзаг.с%=Нзаг.с/Вакуммер</t>
  </si>
  <si>
    <t xml:space="preserve">14.Наличие на кавитация </t>
  </si>
  <si>
    <t>Дали NPSHr+Вакум&gt;9</t>
  </si>
  <si>
    <t>15.Коефициент на натоварване</t>
  </si>
  <si>
    <t>Коефициент на натоварване</t>
  </si>
  <si>
    <t>Отклонение на напрежението</t>
  </si>
  <si>
    <t>16.Отклонение на напрежението</t>
  </si>
  <si>
    <t>Кu=Up/Un</t>
  </si>
  <si>
    <t>17.Отклонение на COS(F)</t>
  </si>
  <si>
    <t>Кcos=COS(F)p/COS(F)n</t>
  </si>
  <si>
    <t>18.Дебаланс по налягане</t>
  </si>
  <si>
    <t>19.Дебаланс по дебит</t>
  </si>
  <si>
    <t>Qдеб=Qp/Qn</t>
  </si>
  <si>
    <t>Ндеб=Маном/Нn</t>
  </si>
  <si>
    <t>Отклонение на COS(F)</t>
  </si>
  <si>
    <t>Дебаланс по налягане</t>
  </si>
  <si>
    <t>Отклонение на КПДп</t>
  </si>
  <si>
    <t>20.Отклонение на КПДп</t>
  </si>
  <si>
    <t>КПДоткл=КПДп/КПДп.ном</t>
  </si>
  <si>
    <t>Необосновани загуби на напор</t>
  </si>
  <si>
    <t>Загуби на напор</t>
  </si>
  <si>
    <t xml:space="preserve">Загуби в смукателя </t>
  </si>
  <si>
    <t xml:space="preserve">Коефициентна натоварване </t>
  </si>
  <si>
    <t xml:space="preserve">Отклонение на напрежение </t>
  </si>
  <si>
    <t xml:space="preserve">Дебаланс по напор </t>
  </si>
  <si>
    <t xml:space="preserve">Дебаланс по дебит </t>
  </si>
  <si>
    <t xml:space="preserve">Загуби на напор </t>
  </si>
  <si>
    <t xml:space="preserve">Необосновани загуби на напор </t>
  </si>
  <si>
    <t>21.Необосновани загуби на напор</t>
  </si>
  <si>
    <t>Ннеоб=Нразл/Нг</t>
  </si>
  <si>
    <t>Изчислените параметри се сравняват с допустимите отклонения в т.ІV.</t>
  </si>
  <si>
    <t>При по-големи отклонения се изписва думата "ПРОБЛЕМ".</t>
  </si>
  <si>
    <t>Загубите на напор във водопроводната система се изчисляват в Zagubi.</t>
  </si>
  <si>
    <t>Графично пояснение на котите използвани в методиката:</t>
  </si>
  <si>
    <t>V - вакуммер</t>
  </si>
  <si>
    <t>M - манометър</t>
  </si>
  <si>
    <t>В - водомер /разходомер/</t>
  </si>
  <si>
    <t>ДВН - динамично водно ниво</t>
  </si>
  <si>
    <t>смукател</t>
  </si>
  <si>
    <t>Пояснения:</t>
  </si>
  <si>
    <t>Дебит,л/с</t>
  </si>
  <si>
    <t>Пояснение на изчислението:</t>
  </si>
  <si>
    <t>10 % се приема делът на местните загуби</t>
  </si>
  <si>
    <t>2 м се предвиждат като загуби за изливане в НР</t>
  </si>
  <si>
    <t>Графично точките на измерване са изобразени в Grafika.</t>
  </si>
  <si>
    <t>ηп=(9.8*Q*H)/(ηm*P)</t>
  </si>
  <si>
    <t xml:space="preserve"> кота</t>
  </si>
  <si>
    <t xml:space="preserve">Параметрите на ПА се измерват след достигане на устойчива работа - минимум </t>
  </si>
  <si>
    <t>15 минути след пуска на ПА.</t>
  </si>
  <si>
    <t>изчисленията се взема средната стойност.</t>
  </si>
  <si>
    <t xml:space="preserve">Iav </t>
  </si>
  <si>
    <t xml:space="preserve">Uav </t>
  </si>
  <si>
    <t xml:space="preserve">Ia </t>
  </si>
  <si>
    <t xml:space="preserve">Ib </t>
  </si>
  <si>
    <t xml:space="preserve">Ic </t>
  </si>
  <si>
    <t xml:space="preserve">Ua </t>
  </si>
  <si>
    <t xml:space="preserve">Ub </t>
  </si>
  <si>
    <t xml:space="preserve">Uc </t>
  </si>
  <si>
    <t>СОS(F)a</t>
  </si>
  <si>
    <t>СОS(F)b</t>
  </si>
  <si>
    <t>СОS(F)c</t>
  </si>
  <si>
    <t>СОS(F)av</t>
  </si>
  <si>
    <t>Дата:</t>
  </si>
  <si>
    <t>Извършил измерванията:</t>
  </si>
  <si>
    <t xml:space="preserve">Напорен в-д:     </t>
  </si>
  <si>
    <t>Данните за обекта и измерванията се въвеждат във формата въз основа</t>
  </si>
  <si>
    <t>на попълнения Протокол за енергийно замерване - виж Sheet Protokol.</t>
  </si>
  <si>
    <t>Нчр</t>
  </si>
  <si>
    <t>Ннр</t>
  </si>
  <si>
    <t>М</t>
  </si>
  <si>
    <t>П</t>
  </si>
  <si>
    <t>hзс</t>
  </si>
  <si>
    <t>Нгс</t>
  </si>
  <si>
    <t>Нгн</t>
  </si>
  <si>
    <t>hзн</t>
  </si>
  <si>
    <t xml:space="preserve">          Нп     </t>
  </si>
  <si>
    <t xml:space="preserve">         Нсис                          </t>
  </si>
  <si>
    <t>Видове напори и височини в една помпена система</t>
  </si>
  <si>
    <t>Черпателен резервоар</t>
  </si>
  <si>
    <t xml:space="preserve">    П</t>
  </si>
  <si>
    <t>Нг</t>
  </si>
  <si>
    <t>Нм</t>
  </si>
  <si>
    <t xml:space="preserve"> Zm     Нмо</t>
  </si>
  <si>
    <t>І.Дадени величини.</t>
  </si>
  <si>
    <t>Кота ос помпа;</t>
  </si>
  <si>
    <t>Водно ниво напорен резервоар;</t>
  </si>
  <si>
    <t>Ако липсват - измерват се с GPS.</t>
  </si>
  <si>
    <t>ІІ.Измерени величини.</t>
  </si>
  <si>
    <t>Кота центъра на манометъра;</t>
  </si>
  <si>
    <t>За база се използва кота ос помпа</t>
  </si>
  <si>
    <t>За кота на вакуммера се приема кота ос помпа,</t>
  </si>
  <si>
    <t>защото тръбичката на вакуммера е пълна с въздух.</t>
  </si>
  <si>
    <t>Кота динамично ниво черпателен резервоар;</t>
  </si>
  <si>
    <t>Манометричен напор при работещ ПА;</t>
  </si>
  <si>
    <t>Геодезичен напор при спрял ПА;</t>
  </si>
  <si>
    <t xml:space="preserve">Нг = </t>
  </si>
  <si>
    <t xml:space="preserve">Ннр - </t>
  </si>
  <si>
    <t>Нv</t>
  </si>
  <si>
    <t>Вакуметричен напор;</t>
  </si>
  <si>
    <t>Служи за проверка точността на котите.</t>
  </si>
  <si>
    <t>ІІІ.Изчислени величини.</t>
  </si>
  <si>
    <t xml:space="preserve">     (      П -      Нчр)</t>
  </si>
  <si>
    <t xml:space="preserve">     (      Ннр -      М)</t>
  </si>
  <si>
    <t>Нмо=Нм+</t>
  </si>
  <si>
    <t xml:space="preserve">     (     П -         М)</t>
  </si>
  <si>
    <t>Приведен манометричен напор към ос помпа;</t>
  </si>
  <si>
    <t>Загуби на налягане в напора;</t>
  </si>
  <si>
    <t>Загуби на налягане в смукателя;</t>
  </si>
  <si>
    <t>Zм  =</t>
  </si>
  <si>
    <t xml:space="preserve">     (      П -      М)</t>
  </si>
  <si>
    <t>Разлика между ос помпа и центъра на манометъра;</t>
  </si>
  <si>
    <t>hзс = Нv -</t>
  </si>
  <si>
    <t xml:space="preserve">hзн = Нм - </t>
  </si>
  <si>
    <t>Нп=Нм+Нv+</t>
  </si>
  <si>
    <t xml:space="preserve">     (      П -      M)</t>
  </si>
  <si>
    <t>Пълен напор;</t>
  </si>
  <si>
    <t>Нсис =</t>
  </si>
  <si>
    <t xml:space="preserve">     (      Ннр -      Нчр)</t>
  </si>
  <si>
    <t>Нгс =</t>
  </si>
  <si>
    <t>Нгн =</t>
  </si>
  <si>
    <t xml:space="preserve">     (      Ннр -      П)</t>
  </si>
  <si>
    <t>Полезен напор за системата;</t>
  </si>
  <si>
    <t>Геодезичен напор на смукателя;</t>
  </si>
  <si>
    <t>Геодезичен напор на напора;</t>
  </si>
  <si>
    <t>Нзн = hзн/Нм</t>
  </si>
  <si>
    <t>Нзс = hзс/Нv</t>
  </si>
  <si>
    <t>Процент загуби в напора;</t>
  </si>
  <si>
    <t>Процент загуби в смукателя;</t>
  </si>
  <si>
    <t>водно ниво</t>
  </si>
  <si>
    <t xml:space="preserve">     (      М -      П)</t>
  </si>
  <si>
    <t>Видове напори и височини в една помпена система - числов пример</t>
  </si>
  <si>
    <t>Протоколът са попълва съгласно правилата за замерване параметрите на помпена система.</t>
  </si>
  <si>
    <t>ПРОТОКОЛ ЗА ОЦЕНКА ЕФЕКТИВНОСТТА НА ПОМПЕНА СИСТЕМА</t>
  </si>
  <si>
    <t>Кi=(Ip*Up)/(In*Un)</t>
  </si>
  <si>
    <t>Номинален напор, м</t>
  </si>
  <si>
    <t>Номинален дебит, л/с</t>
  </si>
  <si>
    <t>NPSHr, м</t>
  </si>
  <si>
    <t>Номинална мощност, КW</t>
  </si>
  <si>
    <t>Номинален ток, А</t>
  </si>
  <si>
    <t>Ном.    напр., КV</t>
  </si>
  <si>
    <t>Диаметър, ф(m)</t>
  </si>
  <si>
    <t>Дължина, м</t>
  </si>
  <si>
    <t>Напр, КV</t>
  </si>
  <si>
    <t>Вакуум, м</t>
  </si>
  <si>
    <t>1.Консумирана мощност, КW</t>
  </si>
  <si>
    <t>Разлика в напора, м</t>
  </si>
  <si>
    <t>Геодезичен напор, м</t>
  </si>
  <si>
    <t>Дебит, м3/s</t>
  </si>
  <si>
    <t>Налягане, m</t>
  </si>
  <si>
    <t>Ток, A</t>
  </si>
  <si>
    <t>Пълен напор, м</t>
  </si>
  <si>
    <t>Заг.на напор, м</t>
  </si>
  <si>
    <t>Конс. мощност, КW</t>
  </si>
  <si>
    <t>Очакван напор, м</t>
  </si>
  <si>
    <t>Загуби по дължина, м</t>
  </si>
  <si>
    <t>Вид на водопровода, *** С</t>
  </si>
  <si>
    <t>Дебити, м3/с</t>
  </si>
  <si>
    <t>Коефициент, С</t>
  </si>
  <si>
    <t>Даден е етернитов 18 годишен водопровод L = 2120 m; Ф = 200 мм; Нг = 123 м; ПА работи с дебит от 18 до 20 л/с и напор до 146 м.</t>
  </si>
  <si>
    <t>Обороти, мин-1</t>
  </si>
  <si>
    <t>Вакууммер</t>
  </si>
  <si>
    <t>Дебит, М3/с</t>
  </si>
  <si>
    <t>H1, М</t>
  </si>
  <si>
    <t>V1, М</t>
  </si>
  <si>
    <t>Токът, напрежението и фактора на мощността се измерват в трите фази, като за</t>
  </si>
  <si>
    <t>Забележка: ****за вид на водопр.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</si>
</sst>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0.0"/>
    <numFmt numFmtId="183" formatCode="0.0000"/>
  </numFmts>
  <fonts count="19" x14ac:knownFonts="1">
    <font>
      <sz val="10"/>
      <name val="Arial"/>
      <charset val="204"/>
    </font>
    <font>
      <sz val="10"/>
      <name val="Arial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u/>
      <sz val="14"/>
      <name val="Arial"/>
      <family val="2"/>
      <charset val="204"/>
    </font>
    <font>
      <sz val="12"/>
      <name val="Arial"/>
      <family val="2"/>
      <charset val="204"/>
    </font>
    <font>
      <u/>
      <sz val="14"/>
      <name val="Tahoma"/>
      <family val="2"/>
    </font>
    <font>
      <b/>
      <sz val="12"/>
      <name val="Tahoma"/>
      <family val="2"/>
    </font>
    <font>
      <sz val="14"/>
      <name val="Tahoma"/>
      <family val="2"/>
    </font>
    <font>
      <sz val="12"/>
      <name val="Arial"/>
      <charset val="204"/>
    </font>
    <font>
      <sz val="16"/>
      <name val="Arial"/>
      <charset val="204"/>
    </font>
    <font>
      <sz val="14"/>
      <name val="Arial"/>
      <charset val="204"/>
    </font>
    <font>
      <u/>
      <sz val="16"/>
      <name val="Arial"/>
      <charset val="204"/>
    </font>
    <font>
      <u/>
      <sz val="10"/>
      <name val="Arial"/>
      <charset val="204"/>
    </font>
    <font>
      <b/>
      <u/>
      <sz val="14"/>
      <name val="Arial"/>
      <family val="2"/>
      <charset val="204"/>
    </font>
    <font>
      <b/>
      <sz val="12"/>
      <name val="Arial"/>
      <family val="2"/>
      <charset val="204"/>
    </font>
    <font>
      <u/>
      <sz val="14"/>
      <name val="Arial"/>
      <charset val="204"/>
    </font>
    <font>
      <b/>
      <sz val="10"/>
      <name val="Arial"/>
      <family val="2"/>
      <charset val="204"/>
    </font>
    <font>
      <u/>
      <sz val="10"/>
      <color indexed="12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18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81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81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5" fillId="0" borderId="4" xfId="0" applyFont="1" applyBorder="1"/>
    <xf numFmtId="0" fontId="5" fillId="0" borderId="6" xfId="0" applyFont="1" applyBorder="1"/>
    <xf numFmtId="2" fontId="5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2" fontId="2" fillId="0" borderId="9" xfId="0" applyNumberFormat="1" applyFont="1" applyBorder="1" applyAlignment="1">
      <alignment horizontal="center"/>
    </xf>
    <xf numFmtId="0" fontId="5" fillId="0" borderId="8" xfId="0" applyFont="1" applyBorder="1"/>
    <xf numFmtId="0" fontId="2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181" fontId="5" fillId="0" borderId="5" xfId="0" applyNumberFormat="1" applyFont="1" applyBorder="1" applyAlignment="1">
      <alignment horizontal="center"/>
    </xf>
    <xf numFmtId="181" fontId="5" fillId="0" borderId="10" xfId="0" applyNumberFormat="1" applyFont="1" applyBorder="1" applyAlignment="1">
      <alignment horizontal="center"/>
    </xf>
    <xf numFmtId="181" fontId="5" fillId="0" borderId="11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2" xfId="0" applyBorder="1" applyAlignment="1">
      <alignment horizontal="center"/>
    </xf>
    <xf numFmtId="0" fontId="7" fillId="0" borderId="2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183" fontId="0" fillId="0" borderId="3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0" fillId="0" borderId="6" xfId="0" applyBorder="1" applyAlignment="1">
      <alignment horizontal="center"/>
    </xf>
    <xf numFmtId="183" fontId="0" fillId="0" borderId="6" xfId="0" applyNumberFormat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0" fillId="0" borderId="0" xfId="0" applyBorder="1" applyAlignment="1">
      <alignment horizontal="center"/>
    </xf>
    <xf numFmtId="183" fontId="0" fillId="0" borderId="0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2" fontId="0" fillId="0" borderId="14" xfId="0" applyNumberFormat="1" applyBorder="1" applyAlignment="1">
      <alignment horizontal="center"/>
    </xf>
    <xf numFmtId="183" fontId="0" fillId="0" borderId="1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8" xfId="0" applyFont="1" applyBorder="1" applyAlignment="1">
      <alignment horizontal="left"/>
    </xf>
    <xf numFmtId="0" fontId="0" fillId="0" borderId="9" xfId="0" applyBorder="1" applyAlignment="1">
      <alignment horizontal="center"/>
    </xf>
    <xf numFmtId="183" fontId="0" fillId="0" borderId="11" xfId="0" applyNumberFormat="1" applyBorder="1" applyAlignment="1">
      <alignment horizontal="center"/>
    </xf>
    <xf numFmtId="183" fontId="0" fillId="0" borderId="1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1" xfId="0" applyBorder="1" applyAlignment="1">
      <alignment horizontal="center"/>
    </xf>
    <xf numFmtId="0" fontId="8" fillId="0" borderId="0" xfId="0" applyFont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/>
    <xf numFmtId="181" fontId="5" fillId="0" borderId="8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5" fillId="0" borderId="7" xfId="0" applyFont="1" applyBorder="1"/>
    <xf numFmtId="181" fontId="9" fillId="0" borderId="8" xfId="0" applyNumberFormat="1" applyFont="1" applyBorder="1" applyAlignment="1">
      <alignment horizontal="center"/>
    </xf>
    <xf numFmtId="0" fontId="12" fillId="0" borderId="0" xfId="0" applyFont="1"/>
    <xf numFmtId="181" fontId="0" fillId="0" borderId="13" xfId="0" applyNumberFormat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12" xfId="0" applyBorder="1" applyAlignment="1">
      <alignment horizontal="center" vertical="center" wrapText="1"/>
    </xf>
    <xf numFmtId="0" fontId="3" fillId="2" borderId="0" xfId="0" applyFont="1" applyFill="1"/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5" fillId="2" borderId="0" xfId="0" applyFont="1" applyFill="1"/>
    <xf numFmtId="0" fontId="5" fillId="0" borderId="0" xfId="0" applyFont="1" applyBorder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3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14" fillId="2" borderId="0" xfId="0" applyFont="1" applyFill="1"/>
    <xf numFmtId="0" fontId="2" fillId="3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15" fillId="4" borderId="0" xfId="0" applyFont="1" applyFill="1" applyAlignment="1">
      <alignment horizontal="left"/>
    </xf>
    <xf numFmtId="0" fontId="5" fillId="3" borderId="18" xfId="0" applyFon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2" fontId="5" fillId="3" borderId="19" xfId="0" applyNumberFormat="1" applyFont="1" applyFill="1" applyBorder="1" applyAlignment="1">
      <alignment horizontal="center"/>
    </xf>
    <xf numFmtId="0" fontId="0" fillId="3" borderId="0" xfId="0" applyFill="1"/>
    <xf numFmtId="0" fontId="5" fillId="3" borderId="19" xfId="0" applyFont="1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0" fillId="3" borderId="22" xfId="0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23" xfId="0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6" fillId="0" borderId="0" xfId="0" applyFont="1"/>
    <xf numFmtId="0" fontId="9" fillId="0" borderId="0" xfId="0" applyFont="1"/>
    <xf numFmtId="0" fontId="1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left"/>
    </xf>
    <xf numFmtId="2" fontId="0" fillId="0" borderId="0" xfId="0" applyNumberFormat="1"/>
    <xf numFmtId="0" fontId="18" fillId="0" borderId="0" xfId="1" applyAlignment="1" applyProtection="1">
      <alignment horizontal="left"/>
    </xf>
    <xf numFmtId="0" fontId="5" fillId="0" borderId="23" xfId="0" applyFont="1" applyBorder="1" applyAlignment="1">
      <alignment horizontal="center" vertical="center"/>
    </xf>
    <xf numFmtId="0" fontId="5" fillId="3" borderId="24" xfId="0" applyFont="1" applyFill="1" applyBorder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181" fontId="5" fillId="0" borderId="23" xfId="0" applyNumberFormat="1" applyFont="1" applyBorder="1" applyAlignment="1">
      <alignment horizontal="center" vertical="center" wrapText="1"/>
    </xf>
    <xf numFmtId="1" fontId="5" fillId="3" borderId="24" xfId="0" applyNumberFormat="1" applyFont="1" applyFill="1" applyBorder="1" applyAlignment="1">
      <alignment horizontal="center"/>
    </xf>
    <xf numFmtId="0" fontId="5" fillId="0" borderId="23" xfId="0" applyFont="1" applyBorder="1" applyAlignment="1">
      <alignment horizontal="left" vertical="center"/>
    </xf>
    <xf numFmtId="2" fontId="5" fillId="3" borderId="24" xfId="0" applyNumberFormat="1" applyFont="1" applyFill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5" fillId="3" borderId="25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left"/>
    </xf>
    <xf numFmtId="0" fontId="5" fillId="3" borderId="27" xfId="0" applyFont="1" applyFill="1" applyBorder="1" applyAlignment="1">
      <alignment horizontal="center"/>
    </xf>
    <xf numFmtId="0" fontId="5" fillId="0" borderId="26" xfId="0" applyFont="1" applyBorder="1" applyAlignment="1">
      <alignment horizont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16</xdr:row>
      <xdr:rowOff>133350</xdr:rowOff>
    </xdr:from>
    <xdr:to>
      <xdr:col>8</xdr:col>
      <xdr:colOff>466725</xdr:colOff>
      <xdr:row>20</xdr:row>
      <xdr:rowOff>47625</xdr:rowOff>
    </xdr:to>
    <xdr:sp macro="" textlink="">
      <xdr:nvSpPr>
        <xdr:cNvPr id="6145" name="AutoShape 1"/>
        <xdr:cNvSpPr>
          <a:spLocks noChangeArrowheads="1"/>
        </xdr:cNvSpPr>
      </xdr:nvSpPr>
      <xdr:spPr bwMode="auto">
        <a:xfrm>
          <a:off x="4962525" y="2990850"/>
          <a:ext cx="476250" cy="628650"/>
        </a:xfrm>
        <a:prstGeom prst="flowChartMagneticTap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bg-BG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П</a:t>
          </a:r>
        </a:p>
      </xdr:txBody>
    </xdr:sp>
    <xdr:clientData/>
  </xdr:twoCellAnchor>
  <xdr:twoCellAnchor>
    <xdr:from>
      <xdr:col>6</xdr:col>
      <xdr:colOff>495300</xdr:colOff>
      <xdr:row>26</xdr:row>
      <xdr:rowOff>133350</xdr:rowOff>
    </xdr:from>
    <xdr:to>
      <xdr:col>7</xdr:col>
      <xdr:colOff>47625</xdr:colOff>
      <xdr:row>27</xdr:row>
      <xdr:rowOff>133350</xdr:rowOff>
    </xdr:to>
    <xdr:sp macro="" textlink="">
      <xdr:nvSpPr>
        <xdr:cNvPr id="6146" name="Rectangle 2"/>
        <xdr:cNvSpPr>
          <a:spLocks noChangeArrowheads="1"/>
        </xdr:cNvSpPr>
      </xdr:nvSpPr>
      <xdr:spPr bwMode="auto">
        <a:xfrm>
          <a:off x="4248150" y="4772025"/>
          <a:ext cx="16192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85725</xdr:colOff>
      <xdr:row>15</xdr:row>
      <xdr:rowOff>133350</xdr:rowOff>
    </xdr:from>
    <xdr:to>
      <xdr:col>7</xdr:col>
      <xdr:colOff>438150</xdr:colOff>
      <xdr:row>18</xdr:row>
      <xdr:rowOff>0</xdr:rowOff>
    </xdr:to>
    <xdr:sp macro="" textlink="">
      <xdr:nvSpPr>
        <xdr:cNvPr id="6147" name="Oval 3"/>
        <xdr:cNvSpPr>
          <a:spLocks noChangeArrowheads="1"/>
        </xdr:cNvSpPr>
      </xdr:nvSpPr>
      <xdr:spPr bwMode="auto">
        <a:xfrm>
          <a:off x="4448175" y="2762250"/>
          <a:ext cx="352425" cy="4191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bg-BG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V</a:t>
          </a:r>
        </a:p>
      </xdr:txBody>
    </xdr:sp>
    <xdr:clientData/>
  </xdr:twoCellAnchor>
  <xdr:twoCellAnchor>
    <xdr:from>
      <xdr:col>12</xdr:col>
      <xdr:colOff>76200</xdr:colOff>
      <xdr:row>4</xdr:row>
      <xdr:rowOff>95250</xdr:rowOff>
    </xdr:from>
    <xdr:to>
      <xdr:col>14</xdr:col>
      <xdr:colOff>238125</xdr:colOff>
      <xdr:row>8</xdr:row>
      <xdr:rowOff>28575</xdr:rowOff>
    </xdr:to>
    <xdr:sp macro="" textlink="">
      <xdr:nvSpPr>
        <xdr:cNvPr id="6148" name="Rectangle 4"/>
        <xdr:cNvSpPr>
          <a:spLocks noChangeArrowheads="1"/>
        </xdr:cNvSpPr>
      </xdr:nvSpPr>
      <xdr:spPr bwMode="auto">
        <a:xfrm>
          <a:off x="7486650" y="809625"/>
          <a:ext cx="1381125" cy="714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bg-BG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Напорен резервоар</a:t>
          </a:r>
        </a:p>
      </xdr:txBody>
    </xdr:sp>
    <xdr:clientData/>
  </xdr:twoCellAnchor>
  <xdr:twoCellAnchor>
    <xdr:from>
      <xdr:col>8</xdr:col>
      <xdr:colOff>457200</xdr:colOff>
      <xdr:row>11</xdr:row>
      <xdr:rowOff>123825</xdr:rowOff>
    </xdr:from>
    <xdr:to>
      <xdr:col>9</xdr:col>
      <xdr:colOff>228600</xdr:colOff>
      <xdr:row>13</xdr:row>
      <xdr:rowOff>152400</xdr:rowOff>
    </xdr:to>
    <xdr:sp macro="" textlink="">
      <xdr:nvSpPr>
        <xdr:cNvPr id="6149" name="Oval 5"/>
        <xdr:cNvSpPr>
          <a:spLocks noChangeArrowheads="1"/>
        </xdr:cNvSpPr>
      </xdr:nvSpPr>
      <xdr:spPr bwMode="auto">
        <a:xfrm>
          <a:off x="5429250" y="2105025"/>
          <a:ext cx="381000" cy="3524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bg-BG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В</a:t>
          </a:r>
        </a:p>
      </xdr:txBody>
    </xdr:sp>
    <xdr:clientData/>
  </xdr:twoCellAnchor>
  <xdr:twoCellAnchor>
    <xdr:from>
      <xdr:col>9</xdr:col>
      <xdr:colOff>19050</xdr:colOff>
      <xdr:row>13</xdr:row>
      <xdr:rowOff>152400</xdr:rowOff>
    </xdr:from>
    <xdr:to>
      <xdr:col>9</xdr:col>
      <xdr:colOff>38100</xdr:colOff>
      <xdr:row>19</xdr:row>
      <xdr:rowOff>142875</xdr:rowOff>
    </xdr:to>
    <xdr:cxnSp macro="">
      <xdr:nvCxnSpPr>
        <xdr:cNvPr id="6150" name="AutoShape 6"/>
        <xdr:cNvCxnSpPr>
          <a:cxnSpLocks noChangeShapeType="1"/>
          <a:endCxn id="6149" idx="4"/>
        </xdr:cNvCxnSpPr>
      </xdr:nvCxnSpPr>
      <xdr:spPr bwMode="auto">
        <a:xfrm flipV="1">
          <a:off x="5600700" y="2457450"/>
          <a:ext cx="19050" cy="10953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38100</xdr:colOff>
      <xdr:row>6</xdr:row>
      <xdr:rowOff>66675</xdr:rowOff>
    </xdr:from>
    <xdr:to>
      <xdr:col>12</xdr:col>
      <xdr:colOff>76200</xdr:colOff>
      <xdr:row>11</xdr:row>
      <xdr:rowOff>123825</xdr:rowOff>
    </xdr:to>
    <xdr:cxnSp macro="">
      <xdr:nvCxnSpPr>
        <xdr:cNvPr id="6151" name="AutoShape 7"/>
        <xdr:cNvCxnSpPr>
          <a:cxnSpLocks noChangeShapeType="1"/>
          <a:stCxn id="6149" idx="0"/>
          <a:endCxn id="6148" idx="1"/>
        </xdr:cNvCxnSpPr>
      </xdr:nvCxnSpPr>
      <xdr:spPr bwMode="auto">
        <a:xfrm rot="16200000">
          <a:off x="6086475" y="704850"/>
          <a:ext cx="933450" cy="1866900"/>
        </a:xfrm>
        <a:prstGeom prst="bentConnector2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28575</xdr:colOff>
      <xdr:row>16</xdr:row>
      <xdr:rowOff>123825</xdr:rowOff>
    </xdr:from>
    <xdr:to>
      <xdr:col>9</xdr:col>
      <xdr:colOff>257175</xdr:colOff>
      <xdr:row>16</xdr:row>
      <xdr:rowOff>123825</xdr:rowOff>
    </xdr:to>
    <xdr:sp macro="" textlink="">
      <xdr:nvSpPr>
        <xdr:cNvPr id="6152" name="Line 8"/>
        <xdr:cNvSpPr>
          <a:spLocks noChangeShapeType="1"/>
        </xdr:cNvSpPr>
      </xdr:nvSpPr>
      <xdr:spPr bwMode="auto">
        <a:xfrm>
          <a:off x="5610225" y="298132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257175</xdr:colOff>
      <xdr:row>15</xdr:row>
      <xdr:rowOff>47625</xdr:rowOff>
    </xdr:from>
    <xdr:to>
      <xdr:col>10</xdr:col>
      <xdr:colOff>76200</xdr:colOff>
      <xdr:row>17</xdr:row>
      <xdr:rowOff>85725</xdr:rowOff>
    </xdr:to>
    <xdr:sp macro="" textlink="">
      <xdr:nvSpPr>
        <xdr:cNvPr id="6153" name="Oval 9"/>
        <xdr:cNvSpPr>
          <a:spLocks noChangeArrowheads="1"/>
        </xdr:cNvSpPr>
      </xdr:nvSpPr>
      <xdr:spPr bwMode="auto">
        <a:xfrm>
          <a:off x="5838825" y="2676525"/>
          <a:ext cx="428625" cy="4286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bg-BG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М</a:t>
          </a:r>
        </a:p>
      </xdr:txBody>
    </xdr:sp>
    <xdr:clientData/>
  </xdr:twoCellAnchor>
  <xdr:twoCellAnchor>
    <xdr:from>
      <xdr:col>5</xdr:col>
      <xdr:colOff>114300</xdr:colOff>
      <xdr:row>24</xdr:row>
      <xdr:rowOff>38100</xdr:rowOff>
    </xdr:from>
    <xdr:to>
      <xdr:col>8</xdr:col>
      <xdr:colOff>447675</xdr:colOff>
      <xdr:row>24</xdr:row>
      <xdr:rowOff>38100</xdr:rowOff>
    </xdr:to>
    <xdr:sp macro="" textlink="">
      <xdr:nvSpPr>
        <xdr:cNvPr id="6154" name="Line 10"/>
        <xdr:cNvSpPr>
          <a:spLocks noChangeShapeType="1"/>
        </xdr:cNvSpPr>
      </xdr:nvSpPr>
      <xdr:spPr bwMode="auto">
        <a:xfrm>
          <a:off x="3257550" y="4324350"/>
          <a:ext cx="2162175" cy="0"/>
        </a:xfrm>
        <a:prstGeom prst="line">
          <a:avLst/>
        </a:prstGeom>
        <a:noFill/>
        <a:ln w="76200" cmpd="tri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590550</xdr:colOff>
      <xdr:row>23</xdr:row>
      <xdr:rowOff>66675</xdr:rowOff>
    </xdr:from>
    <xdr:to>
      <xdr:col>5</xdr:col>
      <xdr:colOff>123825</xdr:colOff>
      <xdr:row>23</xdr:row>
      <xdr:rowOff>171450</xdr:rowOff>
    </xdr:to>
    <xdr:sp macro="" textlink="">
      <xdr:nvSpPr>
        <xdr:cNvPr id="6155" name="AutoShape 11"/>
        <xdr:cNvSpPr>
          <a:spLocks noChangeArrowheads="1"/>
        </xdr:cNvSpPr>
      </xdr:nvSpPr>
      <xdr:spPr bwMode="auto">
        <a:xfrm rot="10800000">
          <a:off x="3124200" y="4124325"/>
          <a:ext cx="14287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18</xdr:row>
      <xdr:rowOff>38100</xdr:rowOff>
    </xdr:from>
    <xdr:to>
      <xdr:col>5</xdr:col>
      <xdr:colOff>285750</xdr:colOff>
      <xdr:row>18</xdr:row>
      <xdr:rowOff>152400</xdr:rowOff>
    </xdr:to>
    <xdr:sp macro="" textlink="">
      <xdr:nvSpPr>
        <xdr:cNvPr id="6156" name="AutoShape 12"/>
        <xdr:cNvSpPr>
          <a:spLocks noChangeArrowheads="1"/>
        </xdr:cNvSpPr>
      </xdr:nvSpPr>
      <xdr:spPr bwMode="auto">
        <a:xfrm rot="10800000">
          <a:off x="3295650" y="3219450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85725</xdr:colOff>
      <xdr:row>15</xdr:row>
      <xdr:rowOff>85725</xdr:rowOff>
    </xdr:from>
    <xdr:to>
      <xdr:col>10</xdr:col>
      <xdr:colOff>228600</xdr:colOff>
      <xdr:row>15</xdr:row>
      <xdr:rowOff>200025</xdr:rowOff>
    </xdr:to>
    <xdr:sp macro="" textlink="">
      <xdr:nvSpPr>
        <xdr:cNvPr id="6157" name="AutoShape 13"/>
        <xdr:cNvSpPr>
          <a:spLocks noChangeArrowheads="1"/>
        </xdr:cNvSpPr>
      </xdr:nvSpPr>
      <xdr:spPr bwMode="auto">
        <a:xfrm rot="10800000">
          <a:off x="6276975" y="2714625"/>
          <a:ext cx="142875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571500</xdr:colOff>
      <xdr:row>5</xdr:row>
      <xdr:rowOff>76200</xdr:rowOff>
    </xdr:from>
    <xdr:to>
      <xdr:col>9</xdr:col>
      <xdr:colOff>114300</xdr:colOff>
      <xdr:row>5</xdr:row>
      <xdr:rowOff>209550</xdr:rowOff>
    </xdr:to>
    <xdr:sp macro="" textlink="">
      <xdr:nvSpPr>
        <xdr:cNvPr id="6158" name="AutoShape 14"/>
        <xdr:cNvSpPr>
          <a:spLocks noChangeArrowheads="1"/>
        </xdr:cNvSpPr>
      </xdr:nvSpPr>
      <xdr:spPr bwMode="auto">
        <a:xfrm rot="10800000">
          <a:off x="5543550" y="952500"/>
          <a:ext cx="152400" cy="1333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581025</xdr:colOff>
      <xdr:row>18</xdr:row>
      <xdr:rowOff>95250</xdr:rowOff>
    </xdr:from>
    <xdr:to>
      <xdr:col>7</xdr:col>
      <xdr:colOff>600075</xdr:colOff>
      <xdr:row>26</xdr:row>
      <xdr:rowOff>133350</xdr:rowOff>
    </xdr:to>
    <xdr:cxnSp macro="">
      <xdr:nvCxnSpPr>
        <xdr:cNvPr id="6159" name="AutoShape 15"/>
        <xdr:cNvCxnSpPr>
          <a:cxnSpLocks noChangeShapeType="1"/>
          <a:stCxn id="6146" idx="0"/>
          <a:endCxn id="6145" idx="1"/>
        </xdr:cNvCxnSpPr>
      </xdr:nvCxnSpPr>
      <xdr:spPr bwMode="auto">
        <a:xfrm rot="16200000">
          <a:off x="3900487" y="3709988"/>
          <a:ext cx="1495425" cy="628650"/>
        </a:xfrm>
        <a:prstGeom prst="bentConnector2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257175</xdr:colOff>
      <xdr:row>17</xdr:row>
      <xdr:rowOff>152400</xdr:rowOff>
    </xdr:from>
    <xdr:to>
      <xdr:col>7</xdr:col>
      <xdr:colOff>257175</xdr:colOff>
      <xdr:row>18</xdr:row>
      <xdr:rowOff>104775</xdr:rowOff>
    </xdr:to>
    <xdr:sp macro="" textlink="">
      <xdr:nvSpPr>
        <xdr:cNvPr id="6160" name="Line 16"/>
        <xdr:cNvSpPr>
          <a:spLocks noChangeShapeType="1"/>
        </xdr:cNvSpPr>
      </xdr:nvSpPr>
      <xdr:spPr bwMode="auto">
        <a:xfrm flipV="1">
          <a:off x="4619625" y="3171825"/>
          <a:ext cx="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466725</xdr:colOff>
      <xdr:row>19</xdr:row>
      <xdr:rowOff>152400</xdr:rowOff>
    </xdr:from>
    <xdr:to>
      <xdr:col>9</xdr:col>
      <xdr:colOff>9525</xdr:colOff>
      <xdr:row>19</xdr:row>
      <xdr:rowOff>152400</xdr:rowOff>
    </xdr:to>
    <xdr:sp macro="" textlink="">
      <xdr:nvSpPr>
        <xdr:cNvPr id="6161" name="Line 17"/>
        <xdr:cNvSpPr>
          <a:spLocks noChangeShapeType="1"/>
        </xdr:cNvSpPr>
      </xdr:nvSpPr>
      <xdr:spPr bwMode="auto">
        <a:xfrm>
          <a:off x="5438775" y="3562350"/>
          <a:ext cx="152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6</xdr:row>
      <xdr:rowOff>76200</xdr:rowOff>
    </xdr:from>
    <xdr:to>
      <xdr:col>5</xdr:col>
      <xdr:colOff>85725</xdr:colOff>
      <xdr:row>6</xdr:row>
      <xdr:rowOff>76200</xdr:rowOff>
    </xdr:to>
    <xdr:sp macro="" textlink="">
      <xdr:nvSpPr>
        <xdr:cNvPr id="6162" name="Line 18"/>
        <xdr:cNvSpPr>
          <a:spLocks noChangeShapeType="1"/>
        </xdr:cNvSpPr>
      </xdr:nvSpPr>
      <xdr:spPr bwMode="auto">
        <a:xfrm flipH="1">
          <a:off x="161925" y="1181100"/>
          <a:ext cx="3067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26</xdr:row>
      <xdr:rowOff>47625</xdr:rowOff>
    </xdr:from>
    <xdr:to>
      <xdr:col>5</xdr:col>
      <xdr:colOff>85725</xdr:colOff>
      <xdr:row>26</xdr:row>
      <xdr:rowOff>47625</xdr:rowOff>
    </xdr:to>
    <xdr:sp macro="" textlink="">
      <xdr:nvSpPr>
        <xdr:cNvPr id="6163" name="Line 19"/>
        <xdr:cNvSpPr>
          <a:spLocks noChangeShapeType="1"/>
        </xdr:cNvSpPr>
      </xdr:nvSpPr>
      <xdr:spPr bwMode="auto">
        <a:xfrm flipH="1">
          <a:off x="161925" y="4686300"/>
          <a:ext cx="3067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190500</xdr:colOff>
      <xdr:row>18</xdr:row>
      <xdr:rowOff>95250</xdr:rowOff>
    </xdr:from>
    <xdr:to>
      <xdr:col>5</xdr:col>
      <xdr:colOff>114300</xdr:colOff>
      <xdr:row>18</xdr:row>
      <xdr:rowOff>95250</xdr:rowOff>
    </xdr:to>
    <xdr:sp macro="" textlink="">
      <xdr:nvSpPr>
        <xdr:cNvPr id="6164" name="Line 20"/>
        <xdr:cNvSpPr>
          <a:spLocks noChangeShapeType="1"/>
        </xdr:cNvSpPr>
      </xdr:nvSpPr>
      <xdr:spPr bwMode="auto">
        <a:xfrm flipH="1">
          <a:off x="190500" y="3276600"/>
          <a:ext cx="3067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9525</xdr:rowOff>
    </xdr:from>
    <xdr:to>
      <xdr:col>5</xdr:col>
      <xdr:colOff>28575</xdr:colOff>
      <xdr:row>2</xdr:row>
      <xdr:rowOff>9525</xdr:rowOff>
    </xdr:to>
    <xdr:sp macro="" textlink="">
      <xdr:nvSpPr>
        <xdr:cNvPr id="6165" name="Line 21"/>
        <xdr:cNvSpPr>
          <a:spLocks noChangeShapeType="1"/>
        </xdr:cNvSpPr>
      </xdr:nvSpPr>
      <xdr:spPr bwMode="auto">
        <a:xfrm flipH="1">
          <a:off x="104775" y="400050"/>
          <a:ext cx="3067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171450</xdr:colOff>
      <xdr:row>24</xdr:row>
      <xdr:rowOff>47625</xdr:rowOff>
    </xdr:from>
    <xdr:to>
      <xdr:col>5</xdr:col>
      <xdr:colOff>95250</xdr:colOff>
      <xdr:row>24</xdr:row>
      <xdr:rowOff>47625</xdr:rowOff>
    </xdr:to>
    <xdr:sp macro="" textlink="">
      <xdr:nvSpPr>
        <xdr:cNvPr id="6166" name="Line 22"/>
        <xdr:cNvSpPr>
          <a:spLocks noChangeShapeType="1"/>
        </xdr:cNvSpPr>
      </xdr:nvSpPr>
      <xdr:spPr bwMode="auto">
        <a:xfrm flipH="1">
          <a:off x="171450" y="4333875"/>
          <a:ext cx="3067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142875</xdr:colOff>
      <xdr:row>16</xdr:row>
      <xdr:rowOff>76200</xdr:rowOff>
    </xdr:from>
    <xdr:to>
      <xdr:col>13</xdr:col>
      <xdr:colOff>209550</xdr:colOff>
      <xdr:row>16</xdr:row>
      <xdr:rowOff>76200</xdr:rowOff>
    </xdr:to>
    <xdr:sp macro="" textlink="">
      <xdr:nvSpPr>
        <xdr:cNvPr id="6167" name="Line 23"/>
        <xdr:cNvSpPr>
          <a:spLocks noChangeShapeType="1"/>
        </xdr:cNvSpPr>
      </xdr:nvSpPr>
      <xdr:spPr bwMode="auto">
        <a:xfrm flipH="1">
          <a:off x="6334125" y="2933700"/>
          <a:ext cx="1895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133350</xdr:colOff>
      <xdr:row>18</xdr:row>
      <xdr:rowOff>95250</xdr:rowOff>
    </xdr:from>
    <xdr:to>
      <xdr:col>13</xdr:col>
      <xdr:colOff>200025</xdr:colOff>
      <xdr:row>18</xdr:row>
      <xdr:rowOff>95250</xdr:rowOff>
    </xdr:to>
    <xdr:sp macro="" textlink="">
      <xdr:nvSpPr>
        <xdr:cNvPr id="6168" name="Line 24"/>
        <xdr:cNvSpPr>
          <a:spLocks noChangeShapeType="1"/>
        </xdr:cNvSpPr>
      </xdr:nvSpPr>
      <xdr:spPr bwMode="auto">
        <a:xfrm flipH="1">
          <a:off x="6324600" y="3276600"/>
          <a:ext cx="1895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13</xdr:col>
      <xdr:colOff>171450</xdr:colOff>
      <xdr:row>2</xdr:row>
      <xdr:rowOff>0</xdr:rowOff>
    </xdr:to>
    <xdr:sp macro="" textlink="">
      <xdr:nvSpPr>
        <xdr:cNvPr id="6169" name="Line 25"/>
        <xdr:cNvSpPr>
          <a:spLocks noChangeShapeType="1"/>
        </xdr:cNvSpPr>
      </xdr:nvSpPr>
      <xdr:spPr bwMode="auto">
        <a:xfrm flipH="1">
          <a:off x="6296025" y="390525"/>
          <a:ext cx="1895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24</xdr:row>
      <xdr:rowOff>47625</xdr:rowOff>
    </xdr:from>
    <xdr:to>
      <xdr:col>3</xdr:col>
      <xdr:colOff>0</xdr:colOff>
      <xdr:row>26</xdr:row>
      <xdr:rowOff>57150</xdr:rowOff>
    </xdr:to>
    <xdr:sp macro="" textlink="">
      <xdr:nvSpPr>
        <xdr:cNvPr id="6170" name="Line 26"/>
        <xdr:cNvSpPr>
          <a:spLocks noChangeShapeType="1"/>
        </xdr:cNvSpPr>
      </xdr:nvSpPr>
      <xdr:spPr bwMode="auto">
        <a:xfrm>
          <a:off x="1924050" y="4333875"/>
          <a:ext cx="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95250</xdr:rowOff>
    </xdr:from>
    <xdr:to>
      <xdr:col>3</xdr:col>
      <xdr:colOff>0</xdr:colOff>
      <xdr:row>24</xdr:row>
      <xdr:rowOff>19050</xdr:rowOff>
    </xdr:to>
    <xdr:sp macro="" textlink="">
      <xdr:nvSpPr>
        <xdr:cNvPr id="6171" name="Line 27"/>
        <xdr:cNvSpPr>
          <a:spLocks noChangeShapeType="1"/>
        </xdr:cNvSpPr>
      </xdr:nvSpPr>
      <xdr:spPr bwMode="auto">
        <a:xfrm>
          <a:off x="1924050" y="3276600"/>
          <a:ext cx="0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600075</xdr:colOff>
      <xdr:row>6</xdr:row>
      <xdr:rowOff>85725</xdr:rowOff>
    </xdr:from>
    <xdr:to>
      <xdr:col>3</xdr:col>
      <xdr:colOff>0</xdr:colOff>
      <xdr:row>18</xdr:row>
      <xdr:rowOff>95250</xdr:rowOff>
    </xdr:to>
    <xdr:sp macro="" textlink="">
      <xdr:nvSpPr>
        <xdr:cNvPr id="6172" name="Line 28"/>
        <xdr:cNvSpPr>
          <a:spLocks noChangeShapeType="1"/>
        </xdr:cNvSpPr>
      </xdr:nvSpPr>
      <xdr:spPr bwMode="auto">
        <a:xfrm>
          <a:off x="1914525" y="1190625"/>
          <a:ext cx="9525" cy="2085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600075</xdr:colOff>
      <xdr:row>2</xdr:row>
      <xdr:rowOff>9525</xdr:rowOff>
    </xdr:from>
    <xdr:to>
      <xdr:col>2</xdr:col>
      <xdr:colOff>600075</xdr:colOff>
      <xdr:row>6</xdr:row>
      <xdr:rowOff>66675</xdr:rowOff>
    </xdr:to>
    <xdr:sp macro="" textlink="">
      <xdr:nvSpPr>
        <xdr:cNvPr id="6173" name="Line 29"/>
        <xdr:cNvSpPr>
          <a:spLocks noChangeShapeType="1"/>
        </xdr:cNvSpPr>
      </xdr:nvSpPr>
      <xdr:spPr bwMode="auto">
        <a:xfrm>
          <a:off x="1914525" y="400050"/>
          <a:ext cx="0" cy="771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16</xdr:row>
      <xdr:rowOff>85725</xdr:rowOff>
    </xdr:from>
    <xdr:to>
      <xdr:col>11</xdr:col>
      <xdr:colOff>9525</xdr:colOff>
      <xdr:row>18</xdr:row>
      <xdr:rowOff>95250</xdr:rowOff>
    </xdr:to>
    <xdr:sp macro="" textlink="">
      <xdr:nvSpPr>
        <xdr:cNvPr id="6174" name="Line 30"/>
        <xdr:cNvSpPr>
          <a:spLocks noChangeShapeType="1"/>
        </xdr:cNvSpPr>
      </xdr:nvSpPr>
      <xdr:spPr bwMode="auto">
        <a:xfrm>
          <a:off x="6810375" y="294322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2</xdr:row>
      <xdr:rowOff>19050</xdr:rowOff>
    </xdr:from>
    <xdr:to>
      <xdr:col>11</xdr:col>
      <xdr:colOff>9525</xdr:colOff>
      <xdr:row>16</xdr:row>
      <xdr:rowOff>57150</xdr:rowOff>
    </xdr:to>
    <xdr:sp macro="" textlink="">
      <xdr:nvSpPr>
        <xdr:cNvPr id="6175" name="Line 31"/>
        <xdr:cNvSpPr>
          <a:spLocks noChangeShapeType="1"/>
        </xdr:cNvSpPr>
      </xdr:nvSpPr>
      <xdr:spPr bwMode="auto">
        <a:xfrm>
          <a:off x="6810375" y="409575"/>
          <a:ext cx="0" cy="2505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276225</xdr:colOff>
      <xdr:row>2</xdr:row>
      <xdr:rowOff>19050</xdr:rowOff>
    </xdr:from>
    <xdr:to>
      <xdr:col>0</xdr:col>
      <xdr:colOff>276225</xdr:colOff>
      <xdr:row>26</xdr:row>
      <xdr:rowOff>57150</xdr:rowOff>
    </xdr:to>
    <xdr:sp macro="" textlink="">
      <xdr:nvSpPr>
        <xdr:cNvPr id="6176" name="Line 32"/>
        <xdr:cNvSpPr>
          <a:spLocks noChangeShapeType="1"/>
        </xdr:cNvSpPr>
      </xdr:nvSpPr>
      <xdr:spPr bwMode="auto">
        <a:xfrm>
          <a:off x="276225" y="409575"/>
          <a:ext cx="0" cy="428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219075</xdr:colOff>
      <xdr:row>6</xdr:row>
      <xdr:rowOff>85725</xdr:rowOff>
    </xdr:from>
    <xdr:to>
      <xdr:col>1</xdr:col>
      <xdr:colOff>219075</xdr:colOff>
      <xdr:row>24</xdr:row>
      <xdr:rowOff>47625</xdr:rowOff>
    </xdr:to>
    <xdr:sp macro="" textlink="">
      <xdr:nvSpPr>
        <xdr:cNvPr id="6177" name="Line 33"/>
        <xdr:cNvSpPr>
          <a:spLocks noChangeShapeType="1"/>
        </xdr:cNvSpPr>
      </xdr:nvSpPr>
      <xdr:spPr bwMode="auto">
        <a:xfrm>
          <a:off x="828675" y="1190625"/>
          <a:ext cx="0" cy="3143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6</xdr:row>
      <xdr:rowOff>66675</xdr:rowOff>
    </xdr:from>
    <xdr:to>
      <xdr:col>12</xdr:col>
      <xdr:colOff>9525</xdr:colOff>
      <xdr:row>16</xdr:row>
      <xdr:rowOff>66675</xdr:rowOff>
    </xdr:to>
    <xdr:sp macro="" textlink="">
      <xdr:nvSpPr>
        <xdr:cNvPr id="6178" name="Line 34"/>
        <xdr:cNvSpPr>
          <a:spLocks noChangeShapeType="1"/>
        </xdr:cNvSpPr>
      </xdr:nvSpPr>
      <xdr:spPr bwMode="auto">
        <a:xfrm>
          <a:off x="7419975" y="1171575"/>
          <a:ext cx="0" cy="175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285750</xdr:colOff>
      <xdr:row>2</xdr:row>
      <xdr:rowOff>0</xdr:rowOff>
    </xdr:from>
    <xdr:to>
      <xdr:col>11</xdr:col>
      <xdr:colOff>285750</xdr:colOff>
      <xdr:row>18</xdr:row>
      <xdr:rowOff>85725</xdr:rowOff>
    </xdr:to>
    <xdr:sp macro="" textlink="">
      <xdr:nvSpPr>
        <xdr:cNvPr id="6179" name="Line 35"/>
        <xdr:cNvSpPr>
          <a:spLocks noChangeShapeType="1"/>
        </xdr:cNvSpPr>
      </xdr:nvSpPr>
      <xdr:spPr bwMode="auto">
        <a:xfrm>
          <a:off x="7086600" y="390525"/>
          <a:ext cx="0" cy="2876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476250</xdr:colOff>
      <xdr:row>30</xdr:row>
      <xdr:rowOff>38100</xdr:rowOff>
    </xdr:from>
    <xdr:to>
      <xdr:col>1</xdr:col>
      <xdr:colOff>0</xdr:colOff>
      <xdr:row>30</xdr:row>
      <xdr:rowOff>152400</xdr:rowOff>
    </xdr:to>
    <xdr:sp macro="" textlink="">
      <xdr:nvSpPr>
        <xdr:cNvPr id="6180" name="AutoShape 36"/>
        <xdr:cNvSpPr>
          <a:spLocks noChangeArrowheads="1"/>
        </xdr:cNvSpPr>
      </xdr:nvSpPr>
      <xdr:spPr bwMode="auto">
        <a:xfrm rot="10800000">
          <a:off x="476250" y="5391150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476250</xdr:colOff>
      <xdr:row>31</xdr:row>
      <xdr:rowOff>38100</xdr:rowOff>
    </xdr:from>
    <xdr:to>
      <xdr:col>1</xdr:col>
      <xdr:colOff>0</xdr:colOff>
      <xdr:row>31</xdr:row>
      <xdr:rowOff>152400</xdr:rowOff>
    </xdr:to>
    <xdr:sp macro="" textlink="">
      <xdr:nvSpPr>
        <xdr:cNvPr id="6181" name="AutoShape 37"/>
        <xdr:cNvSpPr>
          <a:spLocks noChangeArrowheads="1"/>
        </xdr:cNvSpPr>
      </xdr:nvSpPr>
      <xdr:spPr bwMode="auto">
        <a:xfrm rot="10800000">
          <a:off x="476250" y="5553075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476250</xdr:colOff>
      <xdr:row>34</xdr:row>
      <xdr:rowOff>38100</xdr:rowOff>
    </xdr:from>
    <xdr:to>
      <xdr:col>1</xdr:col>
      <xdr:colOff>0</xdr:colOff>
      <xdr:row>34</xdr:row>
      <xdr:rowOff>152400</xdr:rowOff>
    </xdr:to>
    <xdr:sp macro="" textlink="">
      <xdr:nvSpPr>
        <xdr:cNvPr id="6182" name="AutoShape 38"/>
        <xdr:cNvSpPr>
          <a:spLocks noChangeArrowheads="1"/>
        </xdr:cNvSpPr>
      </xdr:nvSpPr>
      <xdr:spPr bwMode="auto">
        <a:xfrm rot="10800000">
          <a:off x="476250" y="6105525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476250</xdr:colOff>
      <xdr:row>35</xdr:row>
      <xdr:rowOff>38100</xdr:rowOff>
    </xdr:from>
    <xdr:to>
      <xdr:col>1</xdr:col>
      <xdr:colOff>0</xdr:colOff>
      <xdr:row>35</xdr:row>
      <xdr:rowOff>152400</xdr:rowOff>
    </xdr:to>
    <xdr:sp macro="" textlink="">
      <xdr:nvSpPr>
        <xdr:cNvPr id="6183" name="AutoShape 39"/>
        <xdr:cNvSpPr>
          <a:spLocks noChangeArrowheads="1"/>
        </xdr:cNvSpPr>
      </xdr:nvSpPr>
      <xdr:spPr bwMode="auto">
        <a:xfrm rot="10800000">
          <a:off x="476250" y="6267450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123825</xdr:colOff>
      <xdr:row>41</xdr:row>
      <xdr:rowOff>38100</xdr:rowOff>
    </xdr:from>
    <xdr:to>
      <xdr:col>3</xdr:col>
      <xdr:colOff>257175</xdr:colOff>
      <xdr:row>41</xdr:row>
      <xdr:rowOff>152400</xdr:rowOff>
    </xdr:to>
    <xdr:sp macro="" textlink="">
      <xdr:nvSpPr>
        <xdr:cNvPr id="6186" name="AutoShape 42"/>
        <xdr:cNvSpPr>
          <a:spLocks noChangeArrowheads="1"/>
        </xdr:cNvSpPr>
      </xdr:nvSpPr>
      <xdr:spPr bwMode="auto">
        <a:xfrm rot="10800000">
          <a:off x="2047875" y="7305675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333375</xdr:colOff>
      <xdr:row>41</xdr:row>
      <xdr:rowOff>28575</xdr:rowOff>
    </xdr:from>
    <xdr:to>
      <xdr:col>2</xdr:col>
      <xdr:colOff>466725</xdr:colOff>
      <xdr:row>41</xdr:row>
      <xdr:rowOff>142875</xdr:rowOff>
    </xdr:to>
    <xdr:sp macro="" textlink="">
      <xdr:nvSpPr>
        <xdr:cNvPr id="6187" name="AutoShape 43"/>
        <xdr:cNvSpPr>
          <a:spLocks noChangeArrowheads="1"/>
        </xdr:cNvSpPr>
      </xdr:nvSpPr>
      <xdr:spPr bwMode="auto">
        <a:xfrm rot="10800000">
          <a:off x="1647825" y="7296150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228600</xdr:colOff>
      <xdr:row>42</xdr:row>
      <xdr:rowOff>19050</xdr:rowOff>
    </xdr:from>
    <xdr:to>
      <xdr:col>3</xdr:col>
      <xdr:colOff>361950</xdr:colOff>
      <xdr:row>42</xdr:row>
      <xdr:rowOff>133350</xdr:rowOff>
    </xdr:to>
    <xdr:sp macro="" textlink="">
      <xdr:nvSpPr>
        <xdr:cNvPr id="6188" name="AutoShape 44"/>
        <xdr:cNvSpPr>
          <a:spLocks noChangeArrowheads="1"/>
        </xdr:cNvSpPr>
      </xdr:nvSpPr>
      <xdr:spPr bwMode="auto">
        <a:xfrm rot="10800000">
          <a:off x="2152650" y="7448550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333375</xdr:colOff>
      <xdr:row>42</xdr:row>
      <xdr:rowOff>28575</xdr:rowOff>
    </xdr:from>
    <xdr:to>
      <xdr:col>2</xdr:col>
      <xdr:colOff>466725</xdr:colOff>
      <xdr:row>42</xdr:row>
      <xdr:rowOff>142875</xdr:rowOff>
    </xdr:to>
    <xdr:sp macro="" textlink="">
      <xdr:nvSpPr>
        <xdr:cNvPr id="6189" name="AutoShape 45"/>
        <xdr:cNvSpPr>
          <a:spLocks noChangeArrowheads="1"/>
        </xdr:cNvSpPr>
      </xdr:nvSpPr>
      <xdr:spPr bwMode="auto">
        <a:xfrm rot="10800000">
          <a:off x="1647825" y="7458075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295275</xdr:colOff>
      <xdr:row>43</xdr:row>
      <xdr:rowOff>47625</xdr:rowOff>
    </xdr:from>
    <xdr:to>
      <xdr:col>2</xdr:col>
      <xdr:colOff>428625</xdr:colOff>
      <xdr:row>44</xdr:row>
      <xdr:rowOff>0</xdr:rowOff>
    </xdr:to>
    <xdr:sp macro="" textlink="">
      <xdr:nvSpPr>
        <xdr:cNvPr id="6190" name="AutoShape 46"/>
        <xdr:cNvSpPr>
          <a:spLocks noChangeArrowheads="1"/>
        </xdr:cNvSpPr>
      </xdr:nvSpPr>
      <xdr:spPr bwMode="auto">
        <a:xfrm rot="10800000">
          <a:off x="1609725" y="7639050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161925</xdr:colOff>
      <xdr:row>43</xdr:row>
      <xdr:rowOff>38100</xdr:rowOff>
    </xdr:from>
    <xdr:to>
      <xdr:col>3</xdr:col>
      <xdr:colOff>295275</xdr:colOff>
      <xdr:row>43</xdr:row>
      <xdr:rowOff>152400</xdr:rowOff>
    </xdr:to>
    <xdr:sp macro="" textlink="">
      <xdr:nvSpPr>
        <xdr:cNvPr id="6191" name="AutoShape 47"/>
        <xdr:cNvSpPr>
          <a:spLocks noChangeArrowheads="1"/>
        </xdr:cNvSpPr>
      </xdr:nvSpPr>
      <xdr:spPr bwMode="auto">
        <a:xfrm rot="10800000">
          <a:off x="2085975" y="7629525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333375</xdr:colOff>
      <xdr:row>44</xdr:row>
      <xdr:rowOff>28575</xdr:rowOff>
    </xdr:from>
    <xdr:to>
      <xdr:col>2</xdr:col>
      <xdr:colOff>466725</xdr:colOff>
      <xdr:row>44</xdr:row>
      <xdr:rowOff>142875</xdr:rowOff>
    </xdr:to>
    <xdr:sp macro="" textlink="">
      <xdr:nvSpPr>
        <xdr:cNvPr id="6192" name="AutoShape 48"/>
        <xdr:cNvSpPr>
          <a:spLocks noChangeArrowheads="1"/>
        </xdr:cNvSpPr>
      </xdr:nvSpPr>
      <xdr:spPr bwMode="auto">
        <a:xfrm rot="10800000">
          <a:off x="1647825" y="7781925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44</xdr:row>
      <xdr:rowOff>28575</xdr:rowOff>
    </xdr:from>
    <xdr:to>
      <xdr:col>3</xdr:col>
      <xdr:colOff>228600</xdr:colOff>
      <xdr:row>44</xdr:row>
      <xdr:rowOff>142875</xdr:rowOff>
    </xdr:to>
    <xdr:sp macro="" textlink="">
      <xdr:nvSpPr>
        <xdr:cNvPr id="6193" name="AutoShape 49"/>
        <xdr:cNvSpPr>
          <a:spLocks noChangeArrowheads="1"/>
        </xdr:cNvSpPr>
      </xdr:nvSpPr>
      <xdr:spPr bwMode="auto">
        <a:xfrm rot="10800000">
          <a:off x="2019300" y="7781925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333375</xdr:colOff>
      <xdr:row>45</xdr:row>
      <xdr:rowOff>28575</xdr:rowOff>
    </xdr:from>
    <xdr:to>
      <xdr:col>2</xdr:col>
      <xdr:colOff>466725</xdr:colOff>
      <xdr:row>45</xdr:row>
      <xdr:rowOff>142875</xdr:rowOff>
    </xdr:to>
    <xdr:sp macro="" textlink="">
      <xdr:nvSpPr>
        <xdr:cNvPr id="6194" name="AutoShape 50"/>
        <xdr:cNvSpPr>
          <a:spLocks noChangeArrowheads="1"/>
        </xdr:cNvSpPr>
      </xdr:nvSpPr>
      <xdr:spPr bwMode="auto">
        <a:xfrm rot="10800000">
          <a:off x="1647825" y="7943850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114300</xdr:colOff>
      <xdr:row>45</xdr:row>
      <xdr:rowOff>38100</xdr:rowOff>
    </xdr:from>
    <xdr:to>
      <xdr:col>3</xdr:col>
      <xdr:colOff>247650</xdr:colOff>
      <xdr:row>45</xdr:row>
      <xdr:rowOff>152400</xdr:rowOff>
    </xdr:to>
    <xdr:sp macro="" textlink="">
      <xdr:nvSpPr>
        <xdr:cNvPr id="6195" name="AutoShape 51"/>
        <xdr:cNvSpPr>
          <a:spLocks noChangeArrowheads="1"/>
        </xdr:cNvSpPr>
      </xdr:nvSpPr>
      <xdr:spPr bwMode="auto">
        <a:xfrm rot="10800000">
          <a:off x="2038350" y="7953375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333375</xdr:colOff>
      <xdr:row>46</xdr:row>
      <xdr:rowOff>28575</xdr:rowOff>
    </xdr:from>
    <xdr:to>
      <xdr:col>2</xdr:col>
      <xdr:colOff>466725</xdr:colOff>
      <xdr:row>46</xdr:row>
      <xdr:rowOff>142875</xdr:rowOff>
    </xdr:to>
    <xdr:sp macro="" textlink="">
      <xdr:nvSpPr>
        <xdr:cNvPr id="6196" name="AutoShape 52"/>
        <xdr:cNvSpPr>
          <a:spLocks noChangeArrowheads="1"/>
        </xdr:cNvSpPr>
      </xdr:nvSpPr>
      <xdr:spPr bwMode="auto">
        <a:xfrm rot="10800000">
          <a:off x="1647825" y="8105775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333375</xdr:colOff>
      <xdr:row>47</xdr:row>
      <xdr:rowOff>28575</xdr:rowOff>
    </xdr:from>
    <xdr:to>
      <xdr:col>2</xdr:col>
      <xdr:colOff>466725</xdr:colOff>
      <xdr:row>47</xdr:row>
      <xdr:rowOff>142875</xdr:rowOff>
    </xdr:to>
    <xdr:sp macro="" textlink="">
      <xdr:nvSpPr>
        <xdr:cNvPr id="6197" name="AutoShape 53"/>
        <xdr:cNvSpPr>
          <a:spLocks noChangeArrowheads="1"/>
        </xdr:cNvSpPr>
      </xdr:nvSpPr>
      <xdr:spPr bwMode="auto">
        <a:xfrm rot="10800000">
          <a:off x="1647825" y="8267700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333375</xdr:colOff>
      <xdr:row>48</xdr:row>
      <xdr:rowOff>28575</xdr:rowOff>
    </xdr:from>
    <xdr:to>
      <xdr:col>2</xdr:col>
      <xdr:colOff>466725</xdr:colOff>
      <xdr:row>48</xdr:row>
      <xdr:rowOff>142875</xdr:rowOff>
    </xdr:to>
    <xdr:sp macro="" textlink="">
      <xdr:nvSpPr>
        <xdr:cNvPr id="6198" name="AutoShape 54"/>
        <xdr:cNvSpPr>
          <a:spLocks noChangeArrowheads="1"/>
        </xdr:cNvSpPr>
      </xdr:nvSpPr>
      <xdr:spPr bwMode="auto">
        <a:xfrm rot="10800000">
          <a:off x="1647825" y="8429625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228600</xdr:colOff>
      <xdr:row>46</xdr:row>
      <xdr:rowOff>47625</xdr:rowOff>
    </xdr:from>
    <xdr:to>
      <xdr:col>3</xdr:col>
      <xdr:colOff>361950</xdr:colOff>
      <xdr:row>47</xdr:row>
      <xdr:rowOff>0</xdr:rowOff>
    </xdr:to>
    <xdr:sp macro="" textlink="">
      <xdr:nvSpPr>
        <xdr:cNvPr id="6199" name="AutoShape 55"/>
        <xdr:cNvSpPr>
          <a:spLocks noChangeArrowheads="1"/>
        </xdr:cNvSpPr>
      </xdr:nvSpPr>
      <xdr:spPr bwMode="auto">
        <a:xfrm rot="10800000">
          <a:off x="2152650" y="8124825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123825</xdr:colOff>
      <xdr:row>47</xdr:row>
      <xdr:rowOff>38100</xdr:rowOff>
    </xdr:from>
    <xdr:to>
      <xdr:col>3</xdr:col>
      <xdr:colOff>257175</xdr:colOff>
      <xdr:row>47</xdr:row>
      <xdr:rowOff>152400</xdr:rowOff>
    </xdr:to>
    <xdr:sp macro="" textlink="">
      <xdr:nvSpPr>
        <xdr:cNvPr id="6200" name="AutoShape 56"/>
        <xdr:cNvSpPr>
          <a:spLocks noChangeArrowheads="1"/>
        </xdr:cNvSpPr>
      </xdr:nvSpPr>
      <xdr:spPr bwMode="auto">
        <a:xfrm rot="10800000">
          <a:off x="2047875" y="8277225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247650</xdr:colOff>
      <xdr:row>48</xdr:row>
      <xdr:rowOff>47625</xdr:rowOff>
    </xdr:from>
    <xdr:to>
      <xdr:col>3</xdr:col>
      <xdr:colOff>381000</xdr:colOff>
      <xdr:row>49</xdr:row>
      <xdr:rowOff>0</xdr:rowOff>
    </xdr:to>
    <xdr:sp macro="" textlink="">
      <xdr:nvSpPr>
        <xdr:cNvPr id="6201" name="AutoShape 57"/>
        <xdr:cNvSpPr>
          <a:spLocks noChangeArrowheads="1"/>
        </xdr:cNvSpPr>
      </xdr:nvSpPr>
      <xdr:spPr bwMode="auto">
        <a:xfrm rot="10800000">
          <a:off x="2171700" y="8448675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16</xdr:row>
      <xdr:rowOff>133350</xdr:rowOff>
    </xdr:from>
    <xdr:to>
      <xdr:col>8</xdr:col>
      <xdr:colOff>466725</xdr:colOff>
      <xdr:row>20</xdr:row>
      <xdr:rowOff>47625</xdr:rowOff>
    </xdr:to>
    <xdr:sp macro="" textlink="">
      <xdr:nvSpPr>
        <xdr:cNvPr id="5122" name="AutoShape 2"/>
        <xdr:cNvSpPr>
          <a:spLocks noChangeArrowheads="1"/>
        </xdr:cNvSpPr>
      </xdr:nvSpPr>
      <xdr:spPr bwMode="auto">
        <a:xfrm>
          <a:off x="4962525" y="2990850"/>
          <a:ext cx="476250" cy="628650"/>
        </a:xfrm>
        <a:prstGeom prst="flowChartMagneticTap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bg-BG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П</a:t>
          </a:r>
        </a:p>
      </xdr:txBody>
    </xdr:sp>
    <xdr:clientData/>
  </xdr:twoCellAnchor>
  <xdr:twoCellAnchor>
    <xdr:from>
      <xdr:col>6</xdr:col>
      <xdr:colOff>495300</xdr:colOff>
      <xdr:row>26</xdr:row>
      <xdr:rowOff>133350</xdr:rowOff>
    </xdr:from>
    <xdr:to>
      <xdr:col>7</xdr:col>
      <xdr:colOff>47625</xdr:colOff>
      <xdr:row>27</xdr:row>
      <xdr:rowOff>133350</xdr:rowOff>
    </xdr:to>
    <xdr:sp macro="" textlink="">
      <xdr:nvSpPr>
        <xdr:cNvPr id="5123" name="Rectangle 3"/>
        <xdr:cNvSpPr>
          <a:spLocks noChangeArrowheads="1"/>
        </xdr:cNvSpPr>
      </xdr:nvSpPr>
      <xdr:spPr bwMode="auto">
        <a:xfrm>
          <a:off x="4248150" y="4772025"/>
          <a:ext cx="16192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85725</xdr:colOff>
      <xdr:row>15</xdr:row>
      <xdr:rowOff>133350</xdr:rowOff>
    </xdr:from>
    <xdr:to>
      <xdr:col>7</xdr:col>
      <xdr:colOff>438150</xdr:colOff>
      <xdr:row>18</xdr:row>
      <xdr:rowOff>0</xdr:rowOff>
    </xdr:to>
    <xdr:sp macro="" textlink="">
      <xdr:nvSpPr>
        <xdr:cNvPr id="5124" name="Oval 4"/>
        <xdr:cNvSpPr>
          <a:spLocks noChangeArrowheads="1"/>
        </xdr:cNvSpPr>
      </xdr:nvSpPr>
      <xdr:spPr bwMode="auto">
        <a:xfrm>
          <a:off x="4448175" y="2762250"/>
          <a:ext cx="352425" cy="4191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bg-BG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V</a:t>
          </a:r>
        </a:p>
      </xdr:txBody>
    </xdr:sp>
    <xdr:clientData/>
  </xdr:twoCellAnchor>
  <xdr:twoCellAnchor>
    <xdr:from>
      <xdr:col>12</xdr:col>
      <xdr:colOff>76200</xdr:colOff>
      <xdr:row>4</xdr:row>
      <xdr:rowOff>95250</xdr:rowOff>
    </xdr:from>
    <xdr:to>
      <xdr:col>14</xdr:col>
      <xdr:colOff>238125</xdr:colOff>
      <xdr:row>8</xdr:row>
      <xdr:rowOff>28575</xdr:rowOff>
    </xdr:to>
    <xdr:sp macro="" textlink="">
      <xdr:nvSpPr>
        <xdr:cNvPr id="5125" name="Rectangle 5"/>
        <xdr:cNvSpPr>
          <a:spLocks noChangeArrowheads="1"/>
        </xdr:cNvSpPr>
      </xdr:nvSpPr>
      <xdr:spPr bwMode="auto">
        <a:xfrm>
          <a:off x="7486650" y="809625"/>
          <a:ext cx="1381125" cy="714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bg-BG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Напорен резервоар</a:t>
          </a:r>
        </a:p>
      </xdr:txBody>
    </xdr:sp>
    <xdr:clientData/>
  </xdr:twoCellAnchor>
  <xdr:twoCellAnchor>
    <xdr:from>
      <xdr:col>8</xdr:col>
      <xdr:colOff>457200</xdr:colOff>
      <xdr:row>11</xdr:row>
      <xdr:rowOff>123825</xdr:rowOff>
    </xdr:from>
    <xdr:to>
      <xdr:col>9</xdr:col>
      <xdr:colOff>228600</xdr:colOff>
      <xdr:row>13</xdr:row>
      <xdr:rowOff>152400</xdr:rowOff>
    </xdr:to>
    <xdr:sp macro="" textlink="">
      <xdr:nvSpPr>
        <xdr:cNvPr id="5126" name="Oval 6"/>
        <xdr:cNvSpPr>
          <a:spLocks noChangeArrowheads="1"/>
        </xdr:cNvSpPr>
      </xdr:nvSpPr>
      <xdr:spPr bwMode="auto">
        <a:xfrm>
          <a:off x="5429250" y="2105025"/>
          <a:ext cx="381000" cy="3524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bg-BG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В</a:t>
          </a:r>
        </a:p>
      </xdr:txBody>
    </xdr:sp>
    <xdr:clientData/>
  </xdr:twoCellAnchor>
  <xdr:twoCellAnchor>
    <xdr:from>
      <xdr:col>9</xdr:col>
      <xdr:colOff>19050</xdr:colOff>
      <xdr:row>13</xdr:row>
      <xdr:rowOff>152400</xdr:rowOff>
    </xdr:from>
    <xdr:to>
      <xdr:col>9</xdr:col>
      <xdr:colOff>38100</xdr:colOff>
      <xdr:row>19</xdr:row>
      <xdr:rowOff>142875</xdr:rowOff>
    </xdr:to>
    <xdr:cxnSp macro="">
      <xdr:nvCxnSpPr>
        <xdr:cNvPr id="5127" name="AutoShape 7"/>
        <xdr:cNvCxnSpPr>
          <a:cxnSpLocks noChangeShapeType="1"/>
          <a:endCxn id="5126" idx="4"/>
        </xdr:cNvCxnSpPr>
      </xdr:nvCxnSpPr>
      <xdr:spPr bwMode="auto">
        <a:xfrm flipV="1">
          <a:off x="5600700" y="2457450"/>
          <a:ext cx="19050" cy="10953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38100</xdr:colOff>
      <xdr:row>6</xdr:row>
      <xdr:rowOff>66675</xdr:rowOff>
    </xdr:from>
    <xdr:to>
      <xdr:col>12</xdr:col>
      <xdr:colOff>76200</xdr:colOff>
      <xdr:row>11</xdr:row>
      <xdr:rowOff>123825</xdr:rowOff>
    </xdr:to>
    <xdr:cxnSp macro="">
      <xdr:nvCxnSpPr>
        <xdr:cNvPr id="5128" name="AutoShape 8"/>
        <xdr:cNvCxnSpPr>
          <a:cxnSpLocks noChangeShapeType="1"/>
          <a:stCxn id="5126" idx="0"/>
          <a:endCxn id="5125" idx="1"/>
        </xdr:cNvCxnSpPr>
      </xdr:nvCxnSpPr>
      <xdr:spPr bwMode="auto">
        <a:xfrm rot="16200000">
          <a:off x="6086475" y="704850"/>
          <a:ext cx="933450" cy="1866900"/>
        </a:xfrm>
        <a:prstGeom prst="bentConnector2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28575</xdr:colOff>
      <xdr:row>16</xdr:row>
      <xdr:rowOff>123825</xdr:rowOff>
    </xdr:from>
    <xdr:to>
      <xdr:col>9</xdr:col>
      <xdr:colOff>257175</xdr:colOff>
      <xdr:row>16</xdr:row>
      <xdr:rowOff>123825</xdr:rowOff>
    </xdr:to>
    <xdr:sp macro="" textlink="">
      <xdr:nvSpPr>
        <xdr:cNvPr id="5129" name="Line 9"/>
        <xdr:cNvSpPr>
          <a:spLocks noChangeShapeType="1"/>
        </xdr:cNvSpPr>
      </xdr:nvSpPr>
      <xdr:spPr bwMode="auto">
        <a:xfrm>
          <a:off x="5610225" y="298132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257175</xdr:colOff>
      <xdr:row>15</xdr:row>
      <xdr:rowOff>47625</xdr:rowOff>
    </xdr:from>
    <xdr:to>
      <xdr:col>10</xdr:col>
      <xdr:colOff>76200</xdr:colOff>
      <xdr:row>17</xdr:row>
      <xdr:rowOff>85725</xdr:rowOff>
    </xdr:to>
    <xdr:sp macro="" textlink="">
      <xdr:nvSpPr>
        <xdr:cNvPr id="5130" name="Oval 10"/>
        <xdr:cNvSpPr>
          <a:spLocks noChangeArrowheads="1"/>
        </xdr:cNvSpPr>
      </xdr:nvSpPr>
      <xdr:spPr bwMode="auto">
        <a:xfrm>
          <a:off x="5838825" y="2676525"/>
          <a:ext cx="428625" cy="4286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bg-BG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М</a:t>
          </a:r>
        </a:p>
      </xdr:txBody>
    </xdr:sp>
    <xdr:clientData/>
  </xdr:twoCellAnchor>
  <xdr:twoCellAnchor>
    <xdr:from>
      <xdr:col>5</xdr:col>
      <xdr:colOff>114300</xdr:colOff>
      <xdr:row>24</xdr:row>
      <xdr:rowOff>38100</xdr:rowOff>
    </xdr:from>
    <xdr:to>
      <xdr:col>8</xdr:col>
      <xdr:colOff>447675</xdr:colOff>
      <xdr:row>24</xdr:row>
      <xdr:rowOff>38100</xdr:rowOff>
    </xdr:to>
    <xdr:sp macro="" textlink="">
      <xdr:nvSpPr>
        <xdr:cNvPr id="5131" name="Line 11"/>
        <xdr:cNvSpPr>
          <a:spLocks noChangeShapeType="1"/>
        </xdr:cNvSpPr>
      </xdr:nvSpPr>
      <xdr:spPr bwMode="auto">
        <a:xfrm>
          <a:off x="3257550" y="4324350"/>
          <a:ext cx="2162175" cy="0"/>
        </a:xfrm>
        <a:prstGeom prst="line">
          <a:avLst/>
        </a:prstGeom>
        <a:noFill/>
        <a:ln w="76200" cmpd="tri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590550</xdr:colOff>
      <xdr:row>23</xdr:row>
      <xdr:rowOff>66675</xdr:rowOff>
    </xdr:from>
    <xdr:to>
      <xdr:col>5</xdr:col>
      <xdr:colOff>123825</xdr:colOff>
      <xdr:row>23</xdr:row>
      <xdr:rowOff>171450</xdr:rowOff>
    </xdr:to>
    <xdr:sp macro="" textlink="">
      <xdr:nvSpPr>
        <xdr:cNvPr id="5132" name="AutoShape 12"/>
        <xdr:cNvSpPr>
          <a:spLocks noChangeArrowheads="1"/>
        </xdr:cNvSpPr>
      </xdr:nvSpPr>
      <xdr:spPr bwMode="auto">
        <a:xfrm rot="10800000">
          <a:off x="3124200" y="4124325"/>
          <a:ext cx="14287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18</xdr:row>
      <xdr:rowOff>38100</xdr:rowOff>
    </xdr:from>
    <xdr:to>
      <xdr:col>5</xdr:col>
      <xdr:colOff>285750</xdr:colOff>
      <xdr:row>18</xdr:row>
      <xdr:rowOff>152400</xdr:rowOff>
    </xdr:to>
    <xdr:sp macro="" textlink="">
      <xdr:nvSpPr>
        <xdr:cNvPr id="5133" name="AutoShape 13"/>
        <xdr:cNvSpPr>
          <a:spLocks noChangeArrowheads="1"/>
        </xdr:cNvSpPr>
      </xdr:nvSpPr>
      <xdr:spPr bwMode="auto">
        <a:xfrm rot="10800000">
          <a:off x="3295650" y="3219450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85725</xdr:colOff>
      <xdr:row>15</xdr:row>
      <xdr:rowOff>85725</xdr:rowOff>
    </xdr:from>
    <xdr:to>
      <xdr:col>10</xdr:col>
      <xdr:colOff>228600</xdr:colOff>
      <xdr:row>15</xdr:row>
      <xdr:rowOff>200025</xdr:rowOff>
    </xdr:to>
    <xdr:sp macro="" textlink="">
      <xdr:nvSpPr>
        <xdr:cNvPr id="5134" name="AutoShape 14"/>
        <xdr:cNvSpPr>
          <a:spLocks noChangeArrowheads="1"/>
        </xdr:cNvSpPr>
      </xdr:nvSpPr>
      <xdr:spPr bwMode="auto">
        <a:xfrm rot="10800000">
          <a:off x="6276975" y="2714625"/>
          <a:ext cx="142875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571500</xdr:colOff>
      <xdr:row>5</xdr:row>
      <xdr:rowOff>76200</xdr:rowOff>
    </xdr:from>
    <xdr:to>
      <xdr:col>9</xdr:col>
      <xdr:colOff>114300</xdr:colOff>
      <xdr:row>5</xdr:row>
      <xdr:rowOff>209550</xdr:rowOff>
    </xdr:to>
    <xdr:sp macro="" textlink="">
      <xdr:nvSpPr>
        <xdr:cNvPr id="5135" name="AutoShape 15"/>
        <xdr:cNvSpPr>
          <a:spLocks noChangeArrowheads="1"/>
        </xdr:cNvSpPr>
      </xdr:nvSpPr>
      <xdr:spPr bwMode="auto">
        <a:xfrm rot="10800000">
          <a:off x="5543550" y="952500"/>
          <a:ext cx="152400" cy="1333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581025</xdr:colOff>
      <xdr:row>18</xdr:row>
      <xdr:rowOff>95250</xdr:rowOff>
    </xdr:from>
    <xdr:to>
      <xdr:col>7</xdr:col>
      <xdr:colOff>600075</xdr:colOff>
      <xdr:row>26</xdr:row>
      <xdr:rowOff>133350</xdr:rowOff>
    </xdr:to>
    <xdr:cxnSp macro="">
      <xdr:nvCxnSpPr>
        <xdr:cNvPr id="5136" name="AutoShape 16"/>
        <xdr:cNvCxnSpPr>
          <a:cxnSpLocks noChangeShapeType="1"/>
          <a:stCxn id="5123" idx="0"/>
          <a:endCxn id="5122" idx="1"/>
        </xdr:cNvCxnSpPr>
      </xdr:nvCxnSpPr>
      <xdr:spPr bwMode="auto">
        <a:xfrm rot="16200000">
          <a:off x="3900487" y="3709988"/>
          <a:ext cx="1495425" cy="628650"/>
        </a:xfrm>
        <a:prstGeom prst="bentConnector2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257175</xdr:colOff>
      <xdr:row>17</xdr:row>
      <xdr:rowOff>152400</xdr:rowOff>
    </xdr:from>
    <xdr:to>
      <xdr:col>7</xdr:col>
      <xdr:colOff>257175</xdr:colOff>
      <xdr:row>18</xdr:row>
      <xdr:rowOff>104775</xdr:rowOff>
    </xdr:to>
    <xdr:sp macro="" textlink="">
      <xdr:nvSpPr>
        <xdr:cNvPr id="5137" name="Line 17"/>
        <xdr:cNvSpPr>
          <a:spLocks noChangeShapeType="1"/>
        </xdr:cNvSpPr>
      </xdr:nvSpPr>
      <xdr:spPr bwMode="auto">
        <a:xfrm flipV="1">
          <a:off x="4619625" y="3171825"/>
          <a:ext cx="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466725</xdr:colOff>
      <xdr:row>19</xdr:row>
      <xdr:rowOff>152400</xdr:rowOff>
    </xdr:from>
    <xdr:to>
      <xdr:col>9</xdr:col>
      <xdr:colOff>9525</xdr:colOff>
      <xdr:row>19</xdr:row>
      <xdr:rowOff>152400</xdr:rowOff>
    </xdr:to>
    <xdr:sp macro="" textlink="">
      <xdr:nvSpPr>
        <xdr:cNvPr id="5155" name="Line 35"/>
        <xdr:cNvSpPr>
          <a:spLocks noChangeShapeType="1"/>
        </xdr:cNvSpPr>
      </xdr:nvSpPr>
      <xdr:spPr bwMode="auto">
        <a:xfrm>
          <a:off x="5438775" y="3562350"/>
          <a:ext cx="152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6</xdr:row>
      <xdr:rowOff>76200</xdr:rowOff>
    </xdr:from>
    <xdr:to>
      <xdr:col>5</xdr:col>
      <xdr:colOff>85725</xdr:colOff>
      <xdr:row>6</xdr:row>
      <xdr:rowOff>76200</xdr:rowOff>
    </xdr:to>
    <xdr:sp macro="" textlink="">
      <xdr:nvSpPr>
        <xdr:cNvPr id="5156" name="Line 36"/>
        <xdr:cNvSpPr>
          <a:spLocks noChangeShapeType="1"/>
        </xdr:cNvSpPr>
      </xdr:nvSpPr>
      <xdr:spPr bwMode="auto">
        <a:xfrm flipH="1">
          <a:off x="161925" y="1181100"/>
          <a:ext cx="3067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26</xdr:row>
      <xdr:rowOff>47625</xdr:rowOff>
    </xdr:from>
    <xdr:to>
      <xdr:col>5</xdr:col>
      <xdr:colOff>85725</xdr:colOff>
      <xdr:row>26</xdr:row>
      <xdr:rowOff>47625</xdr:rowOff>
    </xdr:to>
    <xdr:sp macro="" textlink="">
      <xdr:nvSpPr>
        <xdr:cNvPr id="5157" name="Line 37"/>
        <xdr:cNvSpPr>
          <a:spLocks noChangeShapeType="1"/>
        </xdr:cNvSpPr>
      </xdr:nvSpPr>
      <xdr:spPr bwMode="auto">
        <a:xfrm flipH="1">
          <a:off x="161925" y="4686300"/>
          <a:ext cx="3067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190500</xdr:colOff>
      <xdr:row>18</xdr:row>
      <xdr:rowOff>95250</xdr:rowOff>
    </xdr:from>
    <xdr:to>
      <xdr:col>5</xdr:col>
      <xdr:colOff>114300</xdr:colOff>
      <xdr:row>18</xdr:row>
      <xdr:rowOff>95250</xdr:rowOff>
    </xdr:to>
    <xdr:sp macro="" textlink="">
      <xdr:nvSpPr>
        <xdr:cNvPr id="5158" name="Line 38"/>
        <xdr:cNvSpPr>
          <a:spLocks noChangeShapeType="1"/>
        </xdr:cNvSpPr>
      </xdr:nvSpPr>
      <xdr:spPr bwMode="auto">
        <a:xfrm flipH="1">
          <a:off x="190500" y="3276600"/>
          <a:ext cx="3067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9525</xdr:rowOff>
    </xdr:from>
    <xdr:to>
      <xdr:col>5</xdr:col>
      <xdr:colOff>28575</xdr:colOff>
      <xdr:row>2</xdr:row>
      <xdr:rowOff>9525</xdr:rowOff>
    </xdr:to>
    <xdr:sp macro="" textlink="">
      <xdr:nvSpPr>
        <xdr:cNvPr id="5159" name="Line 39"/>
        <xdr:cNvSpPr>
          <a:spLocks noChangeShapeType="1"/>
        </xdr:cNvSpPr>
      </xdr:nvSpPr>
      <xdr:spPr bwMode="auto">
        <a:xfrm flipH="1">
          <a:off x="104775" y="400050"/>
          <a:ext cx="3067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171450</xdr:colOff>
      <xdr:row>24</xdr:row>
      <xdr:rowOff>47625</xdr:rowOff>
    </xdr:from>
    <xdr:to>
      <xdr:col>5</xdr:col>
      <xdr:colOff>95250</xdr:colOff>
      <xdr:row>24</xdr:row>
      <xdr:rowOff>47625</xdr:rowOff>
    </xdr:to>
    <xdr:sp macro="" textlink="">
      <xdr:nvSpPr>
        <xdr:cNvPr id="5160" name="Line 40"/>
        <xdr:cNvSpPr>
          <a:spLocks noChangeShapeType="1"/>
        </xdr:cNvSpPr>
      </xdr:nvSpPr>
      <xdr:spPr bwMode="auto">
        <a:xfrm flipH="1">
          <a:off x="171450" y="4333875"/>
          <a:ext cx="3067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142875</xdr:colOff>
      <xdr:row>16</xdr:row>
      <xdr:rowOff>76200</xdr:rowOff>
    </xdr:from>
    <xdr:to>
      <xdr:col>13</xdr:col>
      <xdr:colOff>209550</xdr:colOff>
      <xdr:row>16</xdr:row>
      <xdr:rowOff>76200</xdr:rowOff>
    </xdr:to>
    <xdr:sp macro="" textlink="">
      <xdr:nvSpPr>
        <xdr:cNvPr id="5161" name="Line 41"/>
        <xdr:cNvSpPr>
          <a:spLocks noChangeShapeType="1"/>
        </xdr:cNvSpPr>
      </xdr:nvSpPr>
      <xdr:spPr bwMode="auto">
        <a:xfrm flipH="1">
          <a:off x="6334125" y="2933700"/>
          <a:ext cx="1895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133350</xdr:colOff>
      <xdr:row>18</xdr:row>
      <xdr:rowOff>95250</xdr:rowOff>
    </xdr:from>
    <xdr:to>
      <xdr:col>13</xdr:col>
      <xdr:colOff>200025</xdr:colOff>
      <xdr:row>18</xdr:row>
      <xdr:rowOff>95250</xdr:rowOff>
    </xdr:to>
    <xdr:sp macro="" textlink="">
      <xdr:nvSpPr>
        <xdr:cNvPr id="5162" name="Line 42"/>
        <xdr:cNvSpPr>
          <a:spLocks noChangeShapeType="1"/>
        </xdr:cNvSpPr>
      </xdr:nvSpPr>
      <xdr:spPr bwMode="auto">
        <a:xfrm flipH="1">
          <a:off x="6324600" y="3276600"/>
          <a:ext cx="1895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13</xdr:col>
      <xdr:colOff>171450</xdr:colOff>
      <xdr:row>2</xdr:row>
      <xdr:rowOff>0</xdr:rowOff>
    </xdr:to>
    <xdr:sp macro="" textlink="">
      <xdr:nvSpPr>
        <xdr:cNvPr id="5163" name="Line 43"/>
        <xdr:cNvSpPr>
          <a:spLocks noChangeShapeType="1"/>
        </xdr:cNvSpPr>
      </xdr:nvSpPr>
      <xdr:spPr bwMode="auto">
        <a:xfrm flipH="1">
          <a:off x="6296025" y="390525"/>
          <a:ext cx="1895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24</xdr:row>
      <xdr:rowOff>47625</xdr:rowOff>
    </xdr:from>
    <xdr:to>
      <xdr:col>3</xdr:col>
      <xdr:colOff>0</xdr:colOff>
      <xdr:row>26</xdr:row>
      <xdr:rowOff>57150</xdr:rowOff>
    </xdr:to>
    <xdr:sp macro="" textlink="">
      <xdr:nvSpPr>
        <xdr:cNvPr id="5164" name="Line 44"/>
        <xdr:cNvSpPr>
          <a:spLocks noChangeShapeType="1"/>
        </xdr:cNvSpPr>
      </xdr:nvSpPr>
      <xdr:spPr bwMode="auto">
        <a:xfrm>
          <a:off x="1924050" y="4333875"/>
          <a:ext cx="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95250</xdr:rowOff>
    </xdr:from>
    <xdr:to>
      <xdr:col>3</xdr:col>
      <xdr:colOff>0</xdr:colOff>
      <xdr:row>24</xdr:row>
      <xdr:rowOff>19050</xdr:rowOff>
    </xdr:to>
    <xdr:sp macro="" textlink="">
      <xdr:nvSpPr>
        <xdr:cNvPr id="5165" name="Line 45"/>
        <xdr:cNvSpPr>
          <a:spLocks noChangeShapeType="1"/>
        </xdr:cNvSpPr>
      </xdr:nvSpPr>
      <xdr:spPr bwMode="auto">
        <a:xfrm>
          <a:off x="1924050" y="3276600"/>
          <a:ext cx="0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600075</xdr:colOff>
      <xdr:row>6</xdr:row>
      <xdr:rowOff>85725</xdr:rowOff>
    </xdr:from>
    <xdr:to>
      <xdr:col>3</xdr:col>
      <xdr:colOff>0</xdr:colOff>
      <xdr:row>18</xdr:row>
      <xdr:rowOff>95250</xdr:rowOff>
    </xdr:to>
    <xdr:sp macro="" textlink="">
      <xdr:nvSpPr>
        <xdr:cNvPr id="5166" name="Line 46"/>
        <xdr:cNvSpPr>
          <a:spLocks noChangeShapeType="1"/>
        </xdr:cNvSpPr>
      </xdr:nvSpPr>
      <xdr:spPr bwMode="auto">
        <a:xfrm>
          <a:off x="1914525" y="1190625"/>
          <a:ext cx="9525" cy="2085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600075</xdr:colOff>
      <xdr:row>2</xdr:row>
      <xdr:rowOff>9525</xdr:rowOff>
    </xdr:from>
    <xdr:to>
      <xdr:col>2</xdr:col>
      <xdr:colOff>600075</xdr:colOff>
      <xdr:row>6</xdr:row>
      <xdr:rowOff>66675</xdr:rowOff>
    </xdr:to>
    <xdr:sp macro="" textlink="">
      <xdr:nvSpPr>
        <xdr:cNvPr id="5167" name="Line 47"/>
        <xdr:cNvSpPr>
          <a:spLocks noChangeShapeType="1"/>
        </xdr:cNvSpPr>
      </xdr:nvSpPr>
      <xdr:spPr bwMode="auto">
        <a:xfrm>
          <a:off x="1914525" y="400050"/>
          <a:ext cx="0" cy="771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16</xdr:row>
      <xdr:rowOff>85725</xdr:rowOff>
    </xdr:from>
    <xdr:to>
      <xdr:col>11</xdr:col>
      <xdr:colOff>9525</xdr:colOff>
      <xdr:row>18</xdr:row>
      <xdr:rowOff>95250</xdr:rowOff>
    </xdr:to>
    <xdr:sp macro="" textlink="">
      <xdr:nvSpPr>
        <xdr:cNvPr id="5168" name="Line 48"/>
        <xdr:cNvSpPr>
          <a:spLocks noChangeShapeType="1"/>
        </xdr:cNvSpPr>
      </xdr:nvSpPr>
      <xdr:spPr bwMode="auto">
        <a:xfrm>
          <a:off x="6810375" y="294322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2</xdr:row>
      <xdr:rowOff>19050</xdr:rowOff>
    </xdr:from>
    <xdr:to>
      <xdr:col>11</xdr:col>
      <xdr:colOff>9525</xdr:colOff>
      <xdr:row>16</xdr:row>
      <xdr:rowOff>57150</xdr:rowOff>
    </xdr:to>
    <xdr:sp macro="" textlink="">
      <xdr:nvSpPr>
        <xdr:cNvPr id="5169" name="Line 49"/>
        <xdr:cNvSpPr>
          <a:spLocks noChangeShapeType="1"/>
        </xdr:cNvSpPr>
      </xdr:nvSpPr>
      <xdr:spPr bwMode="auto">
        <a:xfrm>
          <a:off x="6810375" y="409575"/>
          <a:ext cx="0" cy="2505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276225</xdr:colOff>
      <xdr:row>2</xdr:row>
      <xdr:rowOff>19050</xdr:rowOff>
    </xdr:from>
    <xdr:to>
      <xdr:col>0</xdr:col>
      <xdr:colOff>276225</xdr:colOff>
      <xdr:row>26</xdr:row>
      <xdr:rowOff>57150</xdr:rowOff>
    </xdr:to>
    <xdr:sp macro="" textlink="">
      <xdr:nvSpPr>
        <xdr:cNvPr id="5170" name="Line 50"/>
        <xdr:cNvSpPr>
          <a:spLocks noChangeShapeType="1"/>
        </xdr:cNvSpPr>
      </xdr:nvSpPr>
      <xdr:spPr bwMode="auto">
        <a:xfrm>
          <a:off x="276225" y="409575"/>
          <a:ext cx="0" cy="428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219075</xdr:colOff>
      <xdr:row>6</xdr:row>
      <xdr:rowOff>85725</xdr:rowOff>
    </xdr:from>
    <xdr:to>
      <xdr:col>1</xdr:col>
      <xdr:colOff>219075</xdr:colOff>
      <xdr:row>24</xdr:row>
      <xdr:rowOff>47625</xdr:rowOff>
    </xdr:to>
    <xdr:sp macro="" textlink="">
      <xdr:nvSpPr>
        <xdr:cNvPr id="5171" name="Line 51"/>
        <xdr:cNvSpPr>
          <a:spLocks noChangeShapeType="1"/>
        </xdr:cNvSpPr>
      </xdr:nvSpPr>
      <xdr:spPr bwMode="auto">
        <a:xfrm>
          <a:off x="828675" y="1190625"/>
          <a:ext cx="0" cy="3143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6</xdr:row>
      <xdr:rowOff>66675</xdr:rowOff>
    </xdr:from>
    <xdr:to>
      <xdr:col>12</xdr:col>
      <xdr:colOff>9525</xdr:colOff>
      <xdr:row>16</xdr:row>
      <xdr:rowOff>66675</xdr:rowOff>
    </xdr:to>
    <xdr:sp macro="" textlink="">
      <xdr:nvSpPr>
        <xdr:cNvPr id="5172" name="Line 52"/>
        <xdr:cNvSpPr>
          <a:spLocks noChangeShapeType="1"/>
        </xdr:cNvSpPr>
      </xdr:nvSpPr>
      <xdr:spPr bwMode="auto">
        <a:xfrm>
          <a:off x="7419975" y="1171575"/>
          <a:ext cx="0" cy="175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285750</xdr:colOff>
      <xdr:row>2</xdr:row>
      <xdr:rowOff>0</xdr:rowOff>
    </xdr:from>
    <xdr:to>
      <xdr:col>11</xdr:col>
      <xdr:colOff>285750</xdr:colOff>
      <xdr:row>18</xdr:row>
      <xdr:rowOff>85725</xdr:rowOff>
    </xdr:to>
    <xdr:sp macro="" textlink="">
      <xdr:nvSpPr>
        <xdr:cNvPr id="5173" name="Line 53"/>
        <xdr:cNvSpPr>
          <a:spLocks noChangeShapeType="1"/>
        </xdr:cNvSpPr>
      </xdr:nvSpPr>
      <xdr:spPr bwMode="auto">
        <a:xfrm>
          <a:off x="7086600" y="390525"/>
          <a:ext cx="0" cy="2876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476250</xdr:colOff>
      <xdr:row>30</xdr:row>
      <xdr:rowOff>38100</xdr:rowOff>
    </xdr:from>
    <xdr:to>
      <xdr:col>1</xdr:col>
      <xdr:colOff>0</xdr:colOff>
      <xdr:row>30</xdr:row>
      <xdr:rowOff>152400</xdr:rowOff>
    </xdr:to>
    <xdr:sp macro="" textlink="">
      <xdr:nvSpPr>
        <xdr:cNvPr id="5174" name="AutoShape 54"/>
        <xdr:cNvSpPr>
          <a:spLocks noChangeArrowheads="1"/>
        </xdr:cNvSpPr>
      </xdr:nvSpPr>
      <xdr:spPr bwMode="auto">
        <a:xfrm rot="10800000">
          <a:off x="476250" y="5324475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476250</xdr:colOff>
      <xdr:row>31</xdr:row>
      <xdr:rowOff>38100</xdr:rowOff>
    </xdr:from>
    <xdr:to>
      <xdr:col>1</xdr:col>
      <xdr:colOff>0</xdr:colOff>
      <xdr:row>31</xdr:row>
      <xdr:rowOff>152400</xdr:rowOff>
    </xdr:to>
    <xdr:sp macro="" textlink="">
      <xdr:nvSpPr>
        <xdr:cNvPr id="5175" name="AutoShape 55"/>
        <xdr:cNvSpPr>
          <a:spLocks noChangeArrowheads="1"/>
        </xdr:cNvSpPr>
      </xdr:nvSpPr>
      <xdr:spPr bwMode="auto">
        <a:xfrm rot="10800000">
          <a:off x="476250" y="5486400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476250</xdr:colOff>
      <xdr:row>34</xdr:row>
      <xdr:rowOff>38100</xdr:rowOff>
    </xdr:from>
    <xdr:to>
      <xdr:col>1</xdr:col>
      <xdr:colOff>0</xdr:colOff>
      <xdr:row>34</xdr:row>
      <xdr:rowOff>152400</xdr:rowOff>
    </xdr:to>
    <xdr:sp macro="" textlink="">
      <xdr:nvSpPr>
        <xdr:cNvPr id="5176" name="AutoShape 56"/>
        <xdr:cNvSpPr>
          <a:spLocks noChangeArrowheads="1"/>
        </xdr:cNvSpPr>
      </xdr:nvSpPr>
      <xdr:spPr bwMode="auto">
        <a:xfrm rot="10800000">
          <a:off x="476250" y="5972175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476250</xdr:colOff>
      <xdr:row>35</xdr:row>
      <xdr:rowOff>38100</xdr:rowOff>
    </xdr:from>
    <xdr:to>
      <xdr:col>1</xdr:col>
      <xdr:colOff>0</xdr:colOff>
      <xdr:row>35</xdr:row>
      <xdr:rowOff>152400</xdr:rowOff>
    </xdr:to>
    <xdr:sp macro="" textlink="">
      <xdr:nvSpPr>
        <xdr:cNvPr id="5177" name="AutoShape 57"/>
        <xdr:cNvSpPr>
          <a:spLocks noChangeArrowheads="1"/>
        </xdr:cNvSpPr>
      </xdr:nvSpPr>
      <xdr:spPr bwMode="auto">
        <a:xfrm rot="10800000">
          <a:off x="476250" y="6134100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476250</xdr:colOff>
      <xdr:row>37</xdr:row>
      <xdr:rowOff>47625</xdr:rowOff>
    </xdr:from>
    <xdr:to>
      <xdr:col>8</xdr:col>
      <xdr:colOff>0</xdr:colOff>
      <xdr:row>38</xdr:row>
      <xdr:rowOff>0</xdr:rowOff>
    </xdr:to>
    <xdr:sp macro="" textlink="">
      <xdr:nvSpPr>
        <xdr:cNvPr id="5178" name="AutoShape 58"/>
        <xdr:cNvSpPr>
          <a:spLocks noChangeArrowheads="1"/>
        </xdr:cNvSpPr>
      </xdr:nvSpPr>
      <xdr:spPr bwMode="auto">
        <a:xfrm rot="10800000">
          <a:off x="4838700" y="6467475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447675</xdr:colOff>
      <xdr:row>37</xdr:row>
      <xdr:rowOff>47625</xdr:rowOff>
    </xdr:from>
    <xdr:to>
      <xdr:col>8</xdr:col>
      <xdr:colOff>581025</xdr:colOff>
      <xdr:row>38</xdr:row>
      <xdr:rowOff>0</xdr:rowOff>
    </xdr:to>
    <xdr:sp macro="" textlink="">
      <xdr:nvSpPr>
        <xdr:cNvPr id="5179" name="AutoShape 59"/>
        <xdr:cNvSpPr>
          <a:spLocks noChangeArrowheads="1"/>
        </xdr:cNvSpPr>
      </xdr:nvSpPr>
      <xdr:spPr bwMode="auto">
        <a:xfrm rot="10800000">
          <a:off x="5419725" y="6467475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123825</xdr:colOff>
      <xdr:row>41</xdr:row>
      <xdr:rowOff>38100</xdr:rowOff>
    </xdr:from>
    <xdr:to>
      <xdr:col>3</xdr:col>
      <xdr:colOff>257175</xdr:colOff>
      <xdr:row>41</xdr:row>
      <xdr:rowOff>152400</xdr:rowOff>
    </xdr:to>
    <xdr:sp macro="" textlink="">
      <xdr:nvSpPr>
        <xdr:cNvPr id="5182" name="AutoShape 62"/>
        <xdr:cNvSpPr>
          <a:spLocks noChangeArrowheads="1"/>
        </xdr:cNvSpPr>
      </xdr:nvSpPr>
      <xdr:spPr bwMode="auto">
        <a:xfrm rot="10800000">
          <a:off x="2047875" y="7105650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333375</xdr:colOff>
      <xdr:row>41</xdr:row>
      <xdr:rowOff>28575</xdr:rowOff>
    </xdr:from>
    <xdr:to>
      <xdr:col>2</xdr:col>
      <xdr:colOff>466725</xdr:colOff>
      <xdr:row>41</xdr:row>
      <xdr:rowOff>142875</xdr:rowOff>
    </xdr:to>
    <xdr:sp macro="" textlink="">
      <xdr:nvSpPr>
        <xdr:cNvPr id="5183" name="AutoShape 63"/>
        <xdr:cNvSpPr>
          <a:spLocks noChangeArrowheads="1"/>
        </xdr:cNvSpPr>
      </xdr:nvSpPr>
      <xdr:spPr bwMode="auto">
        <a:xfrm rot="10800000">
          <a:off x="1647825" y="7096125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228600</xdr:colOff>
      <xdr:row>42</xdr:row>
      <xdr:rowOff>19050</xdr:rowOff>
    </xdr:from>
    <xdr:to>
      <xdr:col>3</xdr:col>
      <xdr:colOff>361950</xdr:colOff>
      <xdr:row>42</xdr:row>
      <xdr:rowOff>133350</xdr:rowOff>
    </xdr:to>
    <xdr:sp macro="" textlink="">
      <xdr:nvSpPr>
        <xdr:cNvPr id="5184" name="AutoShape 64"/>
        <xdr:cNvSpPr>
          <a:spLocks noChangeArrowheads="1"/>
        </xdr:cNvSpPr>
      </xdr:nvSpPr>
      <xdr:spPr bwMode="auto">
        <a:xfrm rot="10800000">
          <a:off x="2152650" y="7248525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333375</xdr:colOff>
      <xdr:row>42</xdr:row>
      <xdr:rowOff>28575</xdr:rowOff>
    </xdr:from>
    <xdr:to>
      <xdr:col>2</xdr:col>
      <xdr:colOff>466725</xdr:colOff>
      <xdr:row>42</xdr:row>
      <xdr:rowOff>142875</xdr:rowOff>
    </xdr:to>
    <xdr:sp macro="" textlink="">
      <xdr:nvSpPr>
        <xdr:cNvPr id="5185" name="AutoShape 65"/>
        <xdr:cNvSpPr>
          <a:spLocks noChangeArrowheads="1"/>
        </xdr:cNvSpPr>
      </xdr:nvSpPr>
      <xdr:spPr bwMode="auto">
        <a:xfrm rot="10800000">
          <a:off x="1647825" y="7258050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295275</xdr:colOff>
      <xdr:row>43</xdr:row>
      <xdr:rowOff>47625</xdr:rowOff>
    </xdr:from>
    <xdr:to>
      <xdr:col>2</xdr:col>
      <xdr:colOff>428625</xdr:colOff>
      <xdr:row>44</xdr:row>
      <xdr:rowOff>0</xdr:rowOff>
    </xdr:to>
    <xdr:sp macro="" textlink="">
      <xdr:nvSpPr>
        <xdr:cNvPr id="5186" name="AutoShape 66"/>
        <xdr:cNvSpPr>
          <a:spLocks noChangeArrowheads="1"/>
        </xdr:cNvSpPr>
      </xdr:nvSpPr>
      <xdr:spPr bwMode="auto">
        <a:xfrm rot="10800000">
          <a:off x="1609725" y="7439025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161925</xdr:colOff>
      <xdr:row>43</xdr:row>
      <xdr:rowOff>38100</xdr:rowOff>
    </xdr:from>
    <xdr:to>
      <xdr:col>3</xdr:col>
      <xdr:colOff>295275</xdr:colOff>
      <xdr:row>43</xdr:row>
      <xdr:rowOff>152400</xdr:rowOff>
    </xdr:to>
    <xdr:sp macro="" textlink="">
      <xdr:nvSpPr>
        <xdr:cNvPr id="5187" name="AutoShape 67"/>
        <xdr:cNvSpPr>
          <a:spLocks noChangeArrowheads="1"/>
        </xdr:cNvSpPr>
      </xdr:nvSpPr>
      <xdr:spPr bwMode="auto">
        <a:xfrm rot="10800000">
          <a:off x="2085975" y="7429500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333375</xdr:colOff>
      <xdr:row>44</xdr:row>
      <xdr:rowOff>28575</xdr:rowOff>
    </xdr:from>
    <xdr:to>
      <xdr:col>2</xdr:col>
      <xdr:colOff>466725</xdr:colOff>
      <xdr:row>44</xdr:row>
      <xdr:rowOff>142875</xdr:rowOff>
    </xdr:to>
    <xdr:sp macro="" textlink="">
      <xdr:nvSpPr>
        <xdr:cNvPr id="5188" name="AutoShape 68"/>
        <xdr:cNvSpPr>
          <a:spLocks noChangeArrowheads="1"/>
        </xdr:cNvSpPr>
      </xdr:nvSpPr>
      <xdr:spPr bwMode="auto">
        <a:xfrm rot="10800000">
          <a:off x="1647825" y="7581900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44</xdr:row>
      <xdr:rowOff>28575</xdr:rowOff>
    </xdr:from>
    <xdr:to>
      <xdr:col>3</xdr:col>
      <xdr:colOff>228600</xdr:colOff>
      <xdr:row>44</xdr:row>
      <xdr:rowOff>142875</xdr:rowOff>
    </xdr:to>
    <xdr:sp macro="" textlink="">
      <xdr:nvSpPr>
        <xdr:cNvPr id="5189" name="AutoShape 69"/>
        <xdr:cNvSpPr>
          <a:spLocks noChangeArrowheads="1"/>
        </xdr:cNvSpPr>
      </xdr:nvSpPr>
      <xdr:spPr bwMode="auto">
        <a:xfrm rot="10800000">
          <a:off x="2019300" y="7581900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333375</xdr:colOff>
      <xdr:row>45</xdr:row>
      <xdr:rowOff>28575</xdr:rowOff>
    </xdr:from>
    <xdr:to>
      <xdr:col>2</xdr:col>
      <xdr:colOff>466725</xdr:colOff>
      <xdr:row>45</xdr:row>
      <xdr:rowOff>142875</xdr:rowOff>
    </xdr:to>
    <xdr:sp macro="" textlink="">
      <xdr:nvSpPr>
        <xdr:cNvPr id="5190" name="AutoShape 70"/>
        <xdr:cNvSpPr>
          <a:spLocks noChangeArrowheads="1"/>
        </xdr:cNvSpPr>
      </xdr:nvSpPr>
      <xdr:spPr bwMode="auto">
        <a:xfrm rot="10800000">
          <a:off x="1647825" y="7743825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114300</xdr:colOff>
      <xdr:row>45</xdr:row>
      <xdr:rowOff>38100</xdr:rowOff>
    </xdr:from>
    <xdr:to>
      <xdr:col>3</xdr:col>
      <xdr:colOff>247650</xdr:colOff>
      <xdr:row>45</xdr:row>
      <xdr:rowOff>152400</xdr:rowOff>
    </xdr:to>
    <xdr:sp macro="" textlink="">
      <xdr:nvSpPr>
        <xdr:cNvPr id="5191" name="AutoShape 71"/>
        <xdr:cNvSpPr>
          <a:spLocks noChangeArrowheads="1"/>
        </xdr:cNvSpPr>
      </xdr:nvSpPr>
      <xdr:spPr bwMode="auto">
        <a:xfrm rot="10800000">
          <a:off x="2038350" y="7753350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333375</xdr:colOff>
      <xdr:row>46</xdr:row>
      <xdr:rowOff>28575</xdr:rowOff>
    </xdr:from>
    <xdr:to>
      <xdr:col>2</xdr:col>
      <xdr:colOff>466725</xdr:colOff>
      <xdr:row>46</xdr:row>
      <xdr:rowOff>142875</xdr:rowOff>
    </xdr:to>
    <xdr:sp macro="" textlink="">
      <xdr:nvSpPr>
        <xdr:cNvPr id="5192" name="AutoShape 72"/>
        <xdr:cNvSpPr>
          <a:spLocks noChangeArrowheads="1"/>
        </xdr:cNvSpPr>
      </xdr:nvSpPr>
      <xdr:spPr bwMode="auto">
        <a:xfrm rot="10800000">
          <a:off x="1647825" y="7905750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333375</xdr:colOff>
      <xdr:row>47</xdr:row>
      <xdr:rowOff>28575</xdr:rowOff>
    </xdr:from>
    <xdr:to>
      <xdr:col>2</xdr:col>
      <xdr:colOff>466725</xdr:colOff>
      <xdr:row>47</xdr:row>
      <xdr:rowOff>142875</xdr:rowOff>
    </xdr:to>
    <xdr:sp macro="" textlink="">
      <xdr:nvSpPr>
        <xdr:cNvPr id="5193" name="AutoShape 73"/>
        <xdr:cNvSpPr>
          <a:spLocks noChangeArrowheads="1"/>
        </xdr:cNvSpPr>
      </xdr:nvSpPr>
      <xdr:spPr bwMode="auto">
        <a:xfrm rot="10800000">
          <a:off x="1647825" y="8067675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333375</xdr:colOff>
      <xdr:row>48</xdr:row>
      <xdr:rowOff>28575</xdr:rowOff>
    </xdr:from>
    <xdr:to>
      <xdr:col>2</xdr:col>
      <xdr:colOff>466725</xdr:colOff>
      <xdr:row>48</xdr:row>
      <xdr:rowOff>142875</xdr:rowOff>
    </xdr:to>
    <xdr:sp macro="" textlink="">
      <xdr:nvSpPr>
        <xdr:cNvPr id="5194" name="AutoShape 74"/>
        <xdr:cNvSpPr>
          <a:spLocks noChangeArrowheads="1"/>
        </xdr:cNvSpPr>
      </xdr:nvSpPr>
      <xdr:spPr bwMode="auto">
        <a:xfrm rot="10800000">
          <a:off x="1647825" y="8229600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228600</xdr:colOff>
      <xdr:row>46</xdr:row>
      <xdr:rowOff>47625</xdr:rowOff>
    </xdr:from>
    <xdr:to>
      <xdr:col>3</xdr:col>
      <xdr:colOff>361950</xdr:colOff>
      <xdr:row>47</xdr:row>
      <xdr:rowOff>0</xdr:rowOff>
    </xdr:to>
    <xdr:sp macro="" textlink="">
      <xdr:nvSpPr>
        <xdr:cNvPr id="5195" name="AutoShape 75"/>
        <xdr:cNvSpPr>
          <a:spLocks noChangeArrowheads="1"/>
        </xdr:cNvSpPr>
      </xdr:nvSpPr>
      <xdr:spPr bwMode="auto">
        <a:xfrm rot="10800000">
          <a:off x="2152650" y="7924800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123825</xdr:colOff>
      <xdr:row>47</xdr:row>
      <xdr:rowOff>38100</xdr:rowOff>
    </xdr:from>
    <xdr:to>
      <xdr:col>3</xdr:col>
      <xdr:colOff>257175</xdr:colOff>
      <xdr:row>47</xdr:row>
      <xdr:rowOff>152400</xdr:rowOff>
    </xdr:to>
    <xdr:sp macro="" textlink="">
      <xdr:nvSpPr>
        <xdr:cNvPr id="5196" name="AutoShape 76"/>
        <xdr:cNvSpPr>
          <a:spLocks noChangeArrowheads="1"/>
        </xdr:cNvSpPr>
      </xdr:nvSpPr>
      <xdr:spPr bwMode="auto">
        <a:xfrm rot="10800000">
          <a:off x="2047875" y="8077200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247650</xdr:colOff>
      <xdr:row>48</xdr:row>
      <xdr:rowOff>47625</xdr:rowOff>
    </xdr:from>
    <xdr:to>
      <xdr:col>3</xdr:col>
      <xdr:colOff>381000</xdr:colOff>
      <xdr:row>49</xdr:row>
      <xdr:rowOff>0</xdr:rowOff>
    </xdr:to>
    <xdr:sp macro="" textlink="">
      <xdr:nvSpPr>
        <xdr:cNvPr id="5197" name="AutoShape 77"/>
        <xdr:cNvSpPr>
          <a:spLocks noChangeArrowheads="1"/>
        </xdr:cNvSpPr>
      </xdr:nvSpPr>
      <xdr:spPr bwMode="auto">
        <a:xfrm rot="10800000">
          <a:off x="2171700" y="8248650"/>
          <a:ext cx="13335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24</xdr:row>
      <xdr:rowOff>123825</xdr:rowOff>
    </xdr:from>
    <xdr:to>
      <xdr:col>5</xdr:col>
      <xdr:colOff>190500</xdr:colOff>
      <xdr:row>24</xdr:row>
      <xdr:rowOff>123825</xdr:rowOff>
    </xdr:to>
    <xdr:sp macro="" textlink="">
      <xdr:nvSpPr>
        <xdr:cNvPr id="4109" name="Line 1037"/>
        <xdr:cNvSpPr>
          <a:spLocks noChangeShapeType="1"/>
        </xdr:cNvSpPr>
      </xdr:nvSpPr>
      <xdr:spPr bwMode="auto">
        <a:xfrm>
          <a:off x="3209925" y="47339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7</xdr:row>
      <xdr:rowOff>76200</xdr:rowOff>
    </xdr:from>
    <xdr:to>
      <xdr:col>0</xdr:col>
      <xdr:colOff>276225</xdr:colOff>
      <xdr:row>8</xdr:row>
      <xdr:rowOff>0</xdr:rowOff>
    </xdr:to>
    <xdr:sp macro="" textlink="">
      <xdr:nvSpPr>
        <xdr:cNvPr id="4117" name="AutoShape 1045"/>
        <xdr:cNvSpPr>
          <a:spLocks noChangeArrowheads="1"/>
        </xdr:cNvSpPr>
      </xdr:nvSpPr>
      <xdr:spPr bwMode="auto">
        <a:xfrm rot="10800000">
          <a:off x="104775" y="1581150"/>
          <a:ext cx="171450" cy="1524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7</xdr:row>
      <xdr:rowOff>104775</xdr:rowOff>
    </xdr:from>
    <xdr:to>
      <xdr:col>10</xdr:col>
      <xdr:colOff>371475</xdr:colOff>
      <xdr:row>33</xdr:row>
      <xdr:rowOff>9525</xdr:rowOff>
    </xdr:to>
    <xdr:grpSp>
      <xdr:nvGrpSpPr>
        <xdr:cNvPr id="4120" name="Group 1048"/>
        <xdr:cNvGrpSpPr>
          <a:grpSpLocks/>
        </xdr:cNvGrpSpPr>
      </xdr:nvGrpSpPr>
      <xdr:grpSpPr bwMode="auto">
        <a:xfrm>
          <a:off x="419100" y="1603375"/>
          <a:ext cx="6264275" cy="4768850"/>
          <a:chOff x="44" y="169"/>
          <a:chExt cx="657" cy="496"/>
        </a:xfrm>
      </xdr:grpSpPr>
      <xdr:sp macro="" textlink="">
        <xdr:nvSpPr>
          <xdr:cNvPr id="4097" name="AutoShape 1025"/>
          <xdr:cNvSpPr>
            <a:spLocks noChangeArrowheads="1"/>
          </xdr:cNvSpPr>
        </xdr:nvSpPr>
        <xdr:spPr bwMode="auto">
          <a:xfrm>
            <a:off x="276" y="429"/>
            <a:ext cx="64" cy="74"/>
          </a:xfrm>
          <a:prstGeom prst="flowChartMagneticTap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45720" tIns="36576" rIns="45720" bIns="0" anchor="t" upright="1"/>
          <a:lstStyle/>
          <a:p>
            <a:pPr algn="ctr" rtl="0">
              <a:defRPr sz="1000"/>
            </a:pPr>
            <a:r>
              <a:rPr lang="bg-BG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П</a:t>
            </a:r>
          </a:p>
        </xdr:txBody>
      </xdr:sp>
      <xdr:sp macro="" textlink="">
        <xdr:nvSpPr>
          <xdr:cNvPr id="4098" name="Rectangle 1026"/>
          <xdr:cNvSpPr>
            <a:spLocks noChangeArrowheads="1"/>
          </xdr:cNvSpPr>
        </xdr:nvSpPr>
        <xdr:spPr bwMode="auto">
          <a:xfrm>
            <a:off x="179" y="643"/>
            <a:ext cx="22" cy="2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4103" name="Oval 1031"/>
          <xdr:cNvSpPr>
            <a:spLocks noChangeArrowheads="1"/>
          </xdr:cNvSpPr>
        </xdr:nvSpPr>
        <xdr:spPr bwMode="auto">
          <a:xfrm>
            <a:off x="206" y="407"/>
            <a:ext cx="48" cy="4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36576" tIns="32004" rIns="36576" bIns="0" anchor="t" upright="1"/>
          <a:lstStyle/>
          <a:p>
            <a:pPr algn="ctr" rtl="0">
              <a:defRPr sz="1000"/>
            </a:pPr>
            <a:r>
              <a:rPr lang="bg-BG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</a:t>
            </a:r>
          </a:p>
        </xdr:txBody>
      </xdr:sp>
      <xdr:sp macro="" textlink="">
        <xdr:nvSpPr>
          <xdr:cNvPr id="4104" name="Rectangle 1032"/>
          <xdr:cNvSpPr>
            <a:spLocks noChangeArrowheads="1"/>
          </xdr:cNvSpPr>
        </xdr:nvSpPr>
        <xdr:spPr bwMode="auto">
          <a:xfrm>
            <a:off x="514" y="169"/>
            <a:ext cx="187" cy="7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32004" rIns="36576" bIns="0" anchor="t" upright="1"/>
          <a:lstStyle/>
          <a:p>
            <a:pPr algn="ctr" rtl="0">
              <a:defRPr sz="1000"/>
            </a:pPr>
            <a:r>
              <a:rPr lang="bg-BG" sz="1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Напорен резервоар</a:t>
            </a:r>
          </a:p>
        </xdr:txBody>
      </xdr:sp>
      <xdr:sp macro="" textlink="">
        <xdr:nvSpPr>
          <xdr:cNvPr id="4105" name="Oval 1033"/>
          <xdr:cNvSpPr>
            <a:spLocks noChangeArrowheads="1"/>
          </xdr:cNvSpPr>
        </xdr:nvSpPr>
        <xdr:spPr bwMode="auto">
          <a:xfrm>
            <a:off x="339" y="320"/>
            <a:ext cx="51" cy="4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45720" tIns="36576" rIns="45720" bIns="0" anchor="t" upright="1"/>
          <a:lstStyle/>
          <a:p>
            <a:pPr algn="ctr" rtl="0">
              <a:defRPr sz="1000"/>
            </a:pPr>
            <a:r>
              <a:rPr lang="bg-BG" sz="1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В</a:t>
            </a:r>
          </a:p>
        </xdr:txBody>
      </xdr:sp>
      <xdr:cxnSp macro="">
        <xdr:nvCxnSpPr>
          <xdr:cNvPr id="4106" name="AutoShape 1034"/>
          <xdr:cNvCxnSpPr>
            <a:cxnSpLocks noChangeShapeType="1"/>
            <a:endCxn id="4105" idx="4"/>
          </xdr:cNvCxnSpPr>
        </xdr:nvCxnSpPr>
        <xdr:spPr bwMode="auto">
          <a:xfrm flipV="1">
            <a:off x="362" y="367"/>
            <a:ext cx="3" cy="133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4107" name="AutoShape 1035"/>
          <xdr:cNvCxnSpPr>
            <a:cxnSpLocks noChangeShapeType="1"/>
            <a:stCxn id="4105" idx="0"/>
            <a:endCxn id="4104" idx="1"/>
          </xdr:cNvCxnSpPr>
        </xdr:nvCxnSpPr>
        <xdr:spPr bwMode="auto">
          <a:xfrm rot="16200000">
            <a:off x="388" y="193"/>
            <a:ext cx="104" cy="149"/>
          </a:xfrm>
          <a:prstGeom prst="bentConnector2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4110" name="Line 1038"/>
          <xdr:cNvSpPr>
            <a:spLocks noChangeShapeType="1"/>
          </xdr:cNvSpPr>
        </xdr:nvSpPr>
        <xdr:spPr bwMode="auto">
          <a:xfrm>
            <a:off x="363" y="427"/>
            <a:ext cx="3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11" name="Oval 1039"/>
          <xdr:cNvSpPr>
            <a:spLocks noChangeArrowheads="1"/>
          </xdr:cNvSpPr>
        </xdr:nvSpPr>
        <xdr:spPr bwMode="auto">
          <a:xfrm>
            <a:off x="394" y="396"/>
            <a:ext cx="59" cy="4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36576" tIns="32004" rIns="36576" bIns="0" anchor="t" upright="1"/>
          <a:lstStyle/>
          <a:p>
            <a:pPr algn="ctr" rtl="0">
              <a:defRPr sz="1000"/>
            </a:pPr>
            <a:r>
              <a:rPr lang="bg-BG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М</a:t>
            </a:r>
          </a:p>
        </xdr:txBody>
      </xdr:sp>
      <xdr:sp macro="" textlink="">
        <xdr:nvSpPr>
          <xdr:cNvPr id="4112" name="Line 1040"/>
          <xdr:cNvSpPr>
            <a:spLocks noChangeShapeType="1"/>
          </xdr:cNvSpPr>
        </xdr:nvSpPr>
        <xdr:spPr bwMode="auto">
          <a:xfrm>
            <a:off x="44" y="588"/>
            <a:ext cx="294" cy="0"/>
          </a:xfrm>
          <a:prstGeom prst="line">
            <a:avLst/>
          </a:prstGeom>
          <a:noFill/>
          <a:ln w="76200" cmpd="tri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13" name="AutoShape 1041"/>
          <xdr:cNvSpPr>
            <a:spLocks noChangeArrowheads="1"/>
          </xdr:cNvSpPr>
        </xdr:nvSpPr>
        <xdr:spPr bwMode="auto">
          <a:xfrm rot="10800000">
            <a:off x="49" y="563"/>
            <a:ext cx="19" cy="13"/>
          </a:xfrm>
          <a:prstGeom prst="triangle">
            <a:avLst>
              <a:gd name="adj" fmla="val 5000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4114" name="AutoShape 1042"/>
          <xdr:cNvSpPr>
            <a:spLocks noChangeArrowheads="1"/>
          </xdr:cNvSpPr>
        </xdr:nvSpPr>
        <xdr:spPr bwMode="auto">
          <a:xfrm rot="10800000">
            <a:off x="107" y="451"/>
            <a:ext cx="19" cy="18"/>
          </a:xfrm>
          <a:prstGeom prst="triangle">
            <a:avLst>
              <a:gd name="adj" fmla="val 5000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4115" name="AutoShape 1043"/>
          <xdr:cNvSpPr>
            <a:spLocks noChangeArrowheads="1"/>
          </xdr:cNvSpPr>
        </xdr:nvSpPr>
        <xdr:spPr bwMode="auto">
          <a:xfrm rot="10800000">
            <a:off x="454" y="388"/>
            <a:ext cx="19" cy="15"/>
          </a:xfrm>
          <a:prstGeom prst="triangle">
            <a:avLst>
              <a:gd name="adj" fmla="val 5000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4116" name="AutoShape 1044"/>
          <xdr:cNvSpPr>
            <a:spLocks noChangeArrowheads="1"/>
          </xdr:cNvSpPr>
        </xdr:nvSpPr>
        <xdr:spPr bwMode="auto">
          <a:xfrm rot="10800000">
            <a:off x="453" y="191"/>
            <a:ext cx="19" cy="13"/>
          </a:xfrm>
          <a:prstGeom prst="triangle">
            <a:avLst>
              <a:gd name="adj" fmla="val 5000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cxnSp macro="">
        <xdr:nvCxnSpPr>
          <xdr:cNvPr id="4118" name="AutoShape 1046"/>
          <xdr:cNvCxnSpPr>
            <a:cxnSpLocks noChangeShapeType="1"/>
            <a:stCxn id="4098" idx="0"/>
            <a:endCxn id="4097" idx="1"/>
          </xdr:cNvCxnSpPr>
        </xdr:nvCxnSpPr>
        <xdr:spPr bwMode="auto">
          <a:xfrm rot="16200000">
            <a:off x="144" y="512"/>
            <a:ext cx="177" cy="86"/>
          </a:xfrm>
          <a:prstGeom prst="bentConnector2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4119" name="Line 1047"/>
          <xdr:cNvSpPr>
            <a:spLocks noChangeShapeType="1"/>
          </xdr:cNvSpPr>
        </xdr:nvSpPr>
        <xdr:spPr bwMode="auto">
          <a:xfrm flipV="1">
            <a:off x="229" y="453"/>
            <a:ext cx="0" cy="1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&#1074;&#1080;&#1082;/Rumen/lecemo19/emo/pump/new/mesure.doc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75" workbookViewId="0">
      <selection activeCell="E31" sqref="E31"/>
    </sheetView>
  </sheetViews>
  <sheetFormatPr defaultRowHeight="21" customHeight="1" x14ac:dyDescent="0.2"/>
  <cols>
    <col min="1" max="1" width="21.5703125" style="1" customWidth="1"/>
    <col min="2" max="2" width="15.85546875" style="1" customWidth="1"/>
    <col min="3" max="3" width="19.42578125" style="1" customWidth="1"/>
    <col min="4" max="4" width="13.7109375" style="1" customWidth="1"/>
    <col min="5" max="5" width="13.28515625" style="1" customWidth="1"/>
    <col min="6" max="6" width="11" style="1" customWidth="1"/>
    <col min="7" max="7" width="10.140625" style="1" customWidth="1"/>
    <col min="8" max="8" width="9.85546875" style="1" customWidth="1"/>
    <col min="9" max="9" width="11.42578125" style="1" customWidth="1"/>
    <col min="10" max="16384" width="9.140625" style="1"/>
  </cols>
  <sheetData>
    <row r="1" spans="1:16" ht="18" x14ac:dyDescent="0.25">
      <c r="A1" s="2" t="s">
        <v>0</v>
      </c>
      <c r="G1" s="93"/>
      <c r="H1" s="92"/>
      <c r="I1" s="93"/>
      <c r="J1" s="93"/>
      <c r="K1" s="93"/>
      <c r="L1" s="93"/>
      <c r="M1" s="93"/>
      <c r="N1" s="93"/>
      <c r="O1" s="93"/>
      <c r="P1" s="93"/>
    </row>
    <row r="2" spans="1:16" s="3" customFormat="1" ht="9" customHeight="1" x14ac:dyDescent="0.2">
      <c r="F2" s="8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1:16" s="3" customFormat="1" ht="15.75" x14ac:dyDescent="0.25">
      <c r="A3" s="109" t="s">
        <v>140</v>
      </c>
      <c r="B3" s="105"/>
      <c r="C3" s="105"/>
      <c r="D3" s="105"/>
      <c r="E3" s="105"/>
      <c r="F3" s="105"/>
      <c r="G3" s="104"/>
      <c r="H3" s="104"/>
      <c r="I3" s="104"/>
      <c r="J3" s="94"/>
      <c r="K3" s="94"/>
      <c r="L3" s="94"/>
      <c r="M3" s="94"/>
      <c r="N3" s="94"/>
      <c r="O3" s="94"/>
      <c r="P3" s="94"/>
    </row>
    <row r="4" spans="1:16" s="3" customFormat="1" ht="18" x14ac:dyDescent="0.25">
      <c r="A4" s="109" t="s">
        <v>141</v>
      </c>
      <c r="B4" s="105"/>
      <c r="C4" s="105"/>
      <c r="D4" s="105"/>
      <c r="E4" s="105"/>
      <c r="F4" s="105"/>
      <c r="G4" s="106" t="s">
        <v>51</v>
      </c>
      <c r="H4" s="104"/>
      <c r="I4" s="104"/>
      <c r="J4" s="94"/>
      <c r="K4" s="94"/>
      <c r="L4" s="94"/>
      <c r="M4" s="94"/>
      <c r="N4" s="94"/>
      <c r="O4" s="94"/>
      <c r="P4" s="94"/>
    </row>
    <row r="5" spans="1:16" s="3" customFormat="1" ht="11.25" customHeight="1" x14ac:dyDescent="0.25">
      <c r="A5" s="103"/>
      <c r="B5" s="107"/>
      <c r="C5" s="107"/>
      <c r="D5" s="107"/>
      <c r="E5" s="107"/>
      <c r="F5" s="107"/>
      <c r="G5" s="106"/>
      <c r="H5" s="104"/>
      <c r="I5" s="104"/>
      <c r="J5" s="94"/>
      <c r="K5" s="94"/>
      <c r="L5" s="94"/>
      <c r="M5" s="94"/>
      <c r="N5" s="94"/>
      <c r="O5" s="94"/>
      <c r="P5" s="94"/>
    </row>
    <row r="6" spans="1:16" s="3" customFormat="1" ht="15.75" x14ac:dyDescent="0.25">
      <c r="A6" s="108" t="s">
        <v>1</v>
      </c>
      <c r="F6" s="8"/>
      <c r="G6" s="94"/>
      <c r="H6" s="94"/>
      <c r="I6" s="94"/>
      <c r="J6" s="94"/>
      <c r="K6" s="94"/>
      <c r="L6" s="94"/>
      <c r="M6" s="94"/>
      <c r="N6" s="94"/>
      <c r="O6" s="94"/>
      <c r="P6" s="94"/>
    </row>
    <row r="7" spans="1:16" s="3" customFormat="1" ht="15" x14ac:dyDescent="0.2">
      <c r="A7" s="3" t="s">
        <v>2</v>
      </c>
      <c r="C7" s="3" t="s">
        <v>3</v>
      </c>
      <c r="F7" s="8"/>
      <c r="G7" s="94" t="s">
        <v>219</v>
      </c>
      <c r="H7" s="94"/>
      <c r="I7" s="94"/>
      <c r="J7" s="94"/>
      <c r="K7" s="94" t="s">
        <v>52</v>
      </c>
      <c r="L7" s="94"/>
      <c r="M7" s="94"/>
      <c r="N7" s="94"/>
      <c r="O7" s="94"/>
      <c r="P7" s="94"/>
    </row>
    <row r="8" spans="1:16" s="3" customFormat="1" ht="15" x14ac:dyDescent="0.2">
      <c r="A8" s="3" t="s">
        <v>4</v>
      </c>
      <c r="F8" s="8"/>
      <c r="G8" s="94" t="s">
        <v>53</v>
      </c>
      <c r="H8" s="94"/>
      <c r="I8" s="94"/>
      <c r="J8" s="94"/>
      <c r="K8" s="94" t="s">
        <v>120</v>
      </c>
      <c r="L8" s="94"/>
      <c r="M8" s="94"/>
      <c r="N8" s="94"/>
      <c r="O8" s="94"/>
      <c r="P8" s="94"/>
    </row>
    <row r="9" spans="1:16" s="3" customFormat="1" ht="30" x14ac:dyDescent="0.2">
      <c r="A9" s="10" t="s">
        <v>5</v>
      </c>
      <c r="B9" s="11" t="s">
        <v>209</v>
      </c>
      <c r="C9" s="11" t="s">
        <v>210</v>
      </c>
      <c r="D9" s="10" t="s">
        <v>19</v>
      </c>
      <c r="E9" s="10" t="s">
        <v>211</v>
      </c>
      <c r="F9" s="12" t="s">
        <v>9</v>
      </c>
      <c r="G9" s="94" t="s">
        <v>54</v>
      </c>
      <c r="H9" s="94"/>
      <c r="I9" s="94"/>
      <c r="J9" s="94"/>
      <c r="K9" s="94" t="s">
        <v>55</v>
      </c>
      <c r="L9" s="94"/>
      <c r="M9" s="94"/>
      <c r="N9" s="94"/>
      <c r="O9" s="94"/>
      <c r="P9" s="94"/>
    </row>
    <row r="10" spans="1:16" s="3" customFormat="1" ht="15" x14ac:dyDescent="0.2">
      <c r="A10" s="6" t="s">
        <v>6</v>
      </c>
      <c r="B10" s="6">
        <v>160</v>
      </c>
      <c r="C10" s="6">
        <v>18</v>
      </c>
      <c r="D10" s="6">
        <v>0.64</v>
      </c>
      <c r="E10" s="6">
        <v>3.8</v>
      </c>
      <c r="F10" s="13">
        <v>2960</v>
      </c>
      <c r="G10" s="94" t="s">
        <v>56</v>
      </c>
      <c r="H10" s="94"/>
      <c r="I10" s="94"/>
      <c r="J10" s="94"/>
      <c r="K10" s="94" t="s">
        <v>57</v>
      </c>
      <c r="L10" s="94"/>
      <c r="M10" s="94"/>
      <c r="N10" s="94"/>
      <c r="O10" s="94"/>
      <c r="P10" s="94"/>
    </row>
    <row r="11" spans="1:16" s="3" customFormat="1" ht="2.25" customHeight="1" x14ac:dyDescent="0.2">
      <c r="E11" s="11"/>
      <c r="F11" s="8"/>
      <c r="G11" s="94"/>
      <c r="H11" s="94"/>
      <c r="I11" s="94"/>
      <c r="J11" s="94"/>
      <c r="K11" s="94"/>
      <c r="L11" s="94"/>
      <c r="M11" s="94"/>
      <c r="N11" s="94"/>
      <c r="O11" s="94"/>
      <c r="P11" s="94"/>
    </row>
    <row r="12" spans="1:16" s="3" customFormat="1" ht="30" x14ac:dyDescent="0.2">
      <c r="A12" s="10" t="s">
        <v>7</v>
      </c>
      <c r="B12" s="11" t="s">
        <v>212</v>
      </c>
      <c r="C12" s="11" t="s">
        <v>213</v>
      </c>
      <c r="D12" s="10" t="s">
        <v>20</v>
      </c>
      <c r="E12" s="11" t="s">
        <v>214</v>
      </c>
      <c r="F12" s="9" t="s">
        <v>10</v>
      </c>
      <c r="G12" s="94" t="s">
        <v>58</v>
      </c>
      <c r="H12" s="94"/>
      <c r="I12" s="94"/>
      <c r="J12" s="94"/>
      <c r="K12" s="95" t="s">
        <v>59</v>
      </c>
      <c r="L12" s="94"/>
      <c r="M12" s="94"/>
      <c r="N12" s="94"/>
      <c r="O12" s="94"/>
      <c r="P12" s="94"/>
    </row>
    <row r="13" spans="1:16" s="3" customFormat="1" ht="15" x14ac:dyDescent="0.2">
      <c r="A13" s="6" t="s">
        <v>8</v>
      </c>
      <c r="B13" s="6">
        <v>55</v>
      </c>
      <c r="C13" s="6">
        <v>109</v>
      </c>
      <c r="D13" s="6">
        <v>0.94</v>
      </c>
      <c r="E13" s="6">
        <v>0.38</v>
      </c>
      <c r="F13" s="14">
        <v>0.87</v>
      </c>
      <c r="G13" s="94" t="s">
        <v>60</v>
      </c>
      <c r="H13" s="94"/>
      <c r="I13" s="94"/>
      <c r="J13" s="94"/>
      <c r="K13" s="94" t="s">
        <v>61</v>
      </c>
      <c r="L13" s="94"/>
      <c r="M13" s="94"/>
      <c r="N13" s="94"/>
      <c r="O13" s="94"/>
      <c r="P13" s="94"/>
    </row>
    <row r="14" spans="1:16" s="3" customFormat="1" ht="1.5" customHeight="1" x14ac:dyDescent="0.2">
      <c r="F14" s="8"/>
      <c r="G14" s="94"/>
      <c r="H14" s="94"/>
      <c r="I14" s="94"/>
      <c r="J14" s="94"/>
      <c r="K14" s="94"/>
      <c r="L14" s="94"/>
      <c r="M14" s="94"/>
      <c r="N14" s="94"/>
      <c r="O14" s="94"/>
      <c r="P14" s="94"/>
    </row>
    <row r="15" spans="1:16" s="3" customFormat="1" ht="15" x14ac:dyDescent="0.2">
      <c r="A15" s="3" t="s">
        <v>11</v>
      </c>
      <c r="F15" s="8"/>
      <c r="G15" s="94" t="s">
        <v>62</v>
      </c>
      <c r="H15" s="94"/>
      <c r="I15" s="94"/>
      <c r="J15" s="94"/>
      <c r="K15" s="94" t="s">
        <v>63</v>
      </c>
      <c r="L15" s="94"/>
      <c r="M15" s="94"/>
      <c r="N15" s="94"/>
      <c r="O15" s="94"/>
      <c r="P15" s="94"/>
    </row>
    <row r="16" spans="1:16" s="3" customFormat="1" ht="15" x14ac:dyDescent="0.2">
      <c r="A16" s="3" t="s">
        <v>12</v>
      </c>
      <c r="F16" s="8"/>
      <c r="G16" s="94" t="s">
        <v>64</v>
      </c>
      <c r="H16" s="94"/>
      <c r="I16" s="94"/>
      <c r="J16" s="94"/>
      <c r="K16" s="94" t="s">
        <v>65</v>
      </c>
      <c r="L16" s="94"/>
      <c r="M16" s="94"/>
      <c r="N16" s="94"/>
      <c r="O16" s="94"/>
      <c r="P16" s="94"/>
    </row>
    <row r="17" spans="1:16" s="3" customFormat="1" ht="15" x14ac:dyDescent="0.2">
      <c r="A17" s="3" t="s">
        <v>13</v>
      </c>
      <c r="B17" s="3" t="s">
        <v>14</v>
      </c>
      <c r="C17" s="3" t="s">
        <v>15</v>
      </c>
      <c r="D17" s="3" t="s">
        <v>16</v>
      </c>
      <c r="E17" s="3" t="s">
        <v>17</v>
      </c>
      <c r="F17" s="8"/>
      <c r="G17" s="94" t="s">
        <v>68</v>
      </c>
      <c r="H17" s="94"/>
      <c r="I17" s="94"/>
      <c r="J17" s="94"/>
      <c r="K17" s="94"/>
      <c r="L17" s="94"/>
      <c r="M17" s="94"/>
      <c r="N17" s="94"/>
      <c r="O17" s="94"/>
      <c r="P17" s="94"/>
    </row>
    <row r="18" spans="1:16" s="3" customFormat="1" ht="15" x14ac:dyDescent="0.2">
      <c r="A18" s="6">
        <v>91.5</v>
      </c>
      <c r="B18" s="6">
        <v>93.2</v>
      </c>
      <c r="C18" s="6">
        <v>94</v>
      </c>
      <c r="D18" s="6">
        <v>94.6</v>
      </c>
      <c r="E18" s="6">
        <v>218</v>
      </c>
      <c r="F18" s="8"/>
      <c r="G18" s="94" t="s">
        <v>67</v>
      </c>
      <c r="H18" s="94"/>
      <c r="I18" s="94"/>
      <c r="J18" s="94"/>
      <c r="K18" s="94" t="s">
        <v>69</v>
      </c>
      <c r="L18" s="94"/>
      <c r="M18" s="94"/>
      <c r="N18" s="94"/>
      <c r="O18" s="94"/>
      <c r="P18" s="94"/>
    </row>
    <row r="19" spans="1:16" s="3" customFormat="1" ht="15" x14ac:dyDescent="0.2">
      <c r="A19" s="3" t="s">
        <v>24</v>
      </c>
      <c r="B19" s="6"/>
      <c r="C19" s="6" t="s">
        <v>215</v>
      </c>
      <c r="D19" s="6">
        <v>0.2</v>
      </c>
      <c r="E19" s="6" t="s">
        <v>216</v>
      </c>
      <c r="F19" s="6">
        <v>2120</v>
      </c>
      <c r="G19" s="94" t="s">
        <v>70</v>
      </c>
      <c r="H19" s="94"/>
      <c r="I19" s="94"/>
      <c r="J19" s="94"/>
      <c r="K19" s="94" t="s">
        <v>71</v>
      </c>
      <c r="L19" s="94"/>
      <c r="M19" s="94"/>
      <c r="N19" s="94"/>
      <c r="O19" s="94"/>
      <c r="P19" s="94"/>
    </row>
    <row r="20" spans="1:16" s="3" customFormat="1" ht="5.25" customHeight="1" x14ac:dyDescent="0.2">
      <c r="F20" s="8"/>
      <c r="G20" s="94"/>
      <c r="H20" s="94"/>
      <c r="I20" s="94"/>
      <c r="J20" s="94"/>
      <c r="K20" s="94"/>
      <c r="L20" s="94"/>
      <c r="M20" s="94"/>
      <c r="N20" s="94"/>
      <c r="O20" s="94"/>
      <c r="P20" s="94"/>
    </row>
    <row r="21" spans="1:16" s="3" customFormat="1" ht="17.25" customHeight="1" x14ac:dyDescent="0.25">
      <c r="A21" s="108" t="s">
        <v>31</v>
      </c>
      <c r="C21" s="6"/>
      <c r="F21" s="8"/>
      <c r="G21" s="94" t="s">
        <v>72</v>
      </c>
      <c r="H21" s="94"/>
      <c r="I21" s="94"/>
      <c r="J21" s="94"/>
      <c r="K21" s="94" t="s">
        <v>73</v>
      </c>
      <c r="L21" s="94"/>
      <c r="M21" s="94"/>
      <c r="N21" s="94"/>
      <c r="O21" s="94"/>
      <c r="P21" s="94"/>
    </row>
    <row r="22" spans="1:16" s="4" customFormat="1" ht="9" customHeight="1" x14ac:dyDescent="0.2">
      <c r="A22" s="5"/>
      <c r="B22" s="5"/>
      <c r="C22" s="5"/>
      <c r="D22" s="5"/>
      <c r="E22" s="5"/>
      <c r="F22" s="5"/>
      <c r="G22" s="96"/>
      <c r="H22" s="97"/>
      <c r="I22" s="98"/>
      <c r="J22" s="99"/>
      <c r="K22" s="99"/>
      <c r="L22" s="99"/>
      <c r="M22" s="99"/>
      <c r="N22" s="99"/>
      <c r="O22" s="99"/>
      <c r="P22" s="99"/>
    </row>
    <row r="23" spans="1:16" s="4" customFormat="1" ht="15" x14ac:dyDescent="0.2">
      <c r="A23" s="17" t="s">
        <v>222</v>
      </c>
      <c r="B23" s="18">
        <v>1.9199999999999998E-2</v>
      </c>
      <c r="C23" s="17" t="s">
        <v>223</v>
      </c>
      <c r="D23" s="18">
        <v>146</v>
      </c>
      <c r="E23" s="17" t="s">
        <v>224</v>
      </c>
      <c r="F23" s="18">
        <v>92</v>
      </c>
      <c r="G23" s="99" t="s">
        <v>74</v>
      </c>
      <c r="H23" s="99"/>
      <c r="I23" s="98"/>
      <c r="J23" s="99"/>
      <c r="K23" s="99" t="s">
        <v>75</v>
      </c>
      <c r="L23" s="99"/>
      <c r="M23" s="99"/>
      <c r="N23" s="99"/>
      <c r="O23" s="99"/>
      <c r="P23" s="99"/>
    </row>
    <row r="24" spans="1:16" s="3" customFormat="1" ht="15" x14ac:dyDescent="0.2">
      <c r="A24" s="17" t="s">
        <v>18</v>
      </c>
      <c r="B24" s="18">
        <v>0.86</v>
      </c>
      <c r="C24" s="17" t="s">
        <v>218</v>
      </c>
      <c r="D24" s="18">
        <v>4.2</v>
      </c>
      <c r="E24" s="17" t="s">
        <v>217</v>
      </c>
      <c r="F24" s="18">
        <v>0.40300000000000002</v>
      </c>
      <c r="G24" s="94" t="s">
        <v>76</v>
      </c>
      <c r="H24" s="94"/>
      <c r="I24" s="94"/>
      <c r="J24" s="94"/>
      <c r="K24" s="94" t="s">
        <v>77</v>
      </c>
      <c r="L24" s="94"/>
      <c r="M24" s="94"/>
      <c r="N24" s="94"/>
      <c r="O24" s="94"/>
      <c r="P24" s="94"/>
    </row>
    <row r="25" spans="1:16" s="3" customFormat="1" ht="6" customHeight="1" x14ac:dyDescent="0.2">
      <c r="F25" s="8"/>
      <c r="G25" s="94"/>
      <c r="H25" s="94"/>
      <c r="I25" s="94"/>
      <c r="J25" s="94"/>
      <c r="K25" s="94"/>
      <c r="L25" s="94"/>
      <c r="M25" s="94"/>
      <c r="N25" s="94"/>
      <c r="O25" s="94"/>
      <c r="P25" s="94"/>
    </row>
    <row r="26" spans="1:16" s="4" customFormat="1" ht="15.75" x14ac:dyDescent="0.25">
      <c r="A26" s="108" t="s">
        <v>32</v>
      </c>
      <c r="G26" s="94" t="s">
        <v>78</v>
      </c>
      <c r="H26" s="94"/>
      <c r="I26" s="94"/>
      <c r="J26" s="94"/>
      <c r="K26" s="94" t="s">
        <v>208</v>
      </c>
      <c r="L26" s="94"/>
      <c r="M26" s="94"/>
      <c r="N26" s="94"/>
      <c r="O26" s="94"/>
      <c r="P26" s="99"/>
    </row>
    <row r="27" spans="1:16" s="4" customFormat="1" ht="15" x14ac:dyDescent="0.2">
      <c r="A27" s="17" t="s">
        <v>227</v>
      </c>
      <c r="B27" s="15">
        <f>1.73*F24*F23*B24</f>
        <v>55.161672799999998</v>
      </c>
      <c r="C27" s="17" t="s">
        <v>225</v>
      </c>
      <c r="D27" s="18">
        <f>D23+D24+(D18-B18)</f>
        <v>151.59999999999997</v>
      </c>
      <c r="E27" s="37" t="s">
        <v>221</v>
      </c>
      <c r="F27" s="75"/>
      <c r="G27" s="94" t="s">
        <v>81</v>
      </c>
      <c r="H27" s="94"/>
      <c r="I27" s="94"/>
      <c r="J27" s="94"/>
      <c r="K27" s="94" t="s">
        <v>82</v>
      </c>
      <c r="L27" s="94"/>
      <c r="M27" s="94"/>
      <c r="N27" s="94"/>
      <c r="O27" s="94"/>
      <c r="P27" s="99"/>
    </row>
    <row r="28" spans="1:16" s="4" customFormat="1" ht="15" x14ac:dyDescent="0.2">
      <c r="A28" s="17" t="s">
        <v>21</v>
      </c>
      <c r="B28" s="16">
        <f>(9.8*B23*D27)/(D13*B27)</f>
        <v>0.55012480069892189</v>
      </c>
      <c r="C28" s="19" t="s">
        <v>226</v>
      </c>
      <c r="D28" s="18">
        <f>D27-(E18-D18)</f>
        <v>28.19999999999996</v>
      </c>
      <c r="E28" s="78">
        <f>E18-D18</f>
        <v>123.4</v>
      </c>
      <c r="F28" s="79"/>
      <c r="G28" s="94" t="s">
        <v>83</v>
      </c>
      <c r="H28" s="94"/>
      <c r="I28" s="94"/>
      <c r="J28" s="94"/>
      <c r="K28" s="94" t="s">
        <v>84</v>
      </c>
      <c r="L28" s="94"/>
      <c r="M28" s="94"/>
      <c r="N28" s="94"/>
      <c r="O28" s="94"/>
      <c r="P28" s="99"/>
    </row>
    <row r="29" spans="1:16" s="4" customFormat="1" ht="15" x14ac:dyDescent="0.2">
      <c r="A29" s="17" t="s">
        <v>23</v>
      </c>
      <c r="B29" s="16">
        <f>B28*D13</f>
        <v>0.51711731265698657</v>
      </c>
      <c r="C29" s="17" t="s">
        <v>26</v>
      </c>
      <c r="D29" s="27">
        <f>D28/D23</f>
        <v>0.19315068493150658</v>
      </c>
      <c r="E29" s="37" t="s">
        <v>228</v>
      </c>
      <c r="F29" s="75"/>
      <c r="G29" s="94" t="s">
        <v>85</v>
      </c>
      <c r="H29" s="94"/>
      <c r="I29" s="94"/>
      <c r="J29" s="94"/>
      <c r="K29" s="94" t="s">
        <v>88</v>
      </c>
      <c r="L29" s="94"/>
      <c r="M29" s="94"/>
      <c r="N29" s="94"/>
      <c r="O29" s="94"/>
      <c r="P29" s="99"/>
    </row>
    <row r="30" spans="1:16" s="4" customFormat="1" ht="15" x14ac:dyDescent="0.2">
      <c r="A30" s="17" t="s">
        <v>25</v>
      </c>
      <c r="B30" s="16">
        <f>(9.8*B23*(E18-A18))/B27</f>
        <v>0.43149960455876529</v>
      </c>
      <c r="C30" s="17" t="s">
        <v>28</v>
      </c>
      <c r="D30" s="27">
        <f>(B18-A18)</f>
        <v>1.7000000000000028</v>
      </c>
      <c r="E30" s="87">
        <f>Zagubi!$E$6</f>
        <v>142.43497660717824</v>
      </c>
      <c r="F30" s="77"/>
      <c r="G30" s="94" t="s">
        <v>86</v>
      </c>
      <c r="H30" s="94"/>
      <c r="I30" s="94"/>
      <c r="J30" s="94"/>
      <c r="K30" s="94" t="s">
        <v>87</v>
      </c>
      <c r="L30" s="94"/>
      <c r="M30" s="94"/>
      <c r="N30" s="94"/>
      <c r="O30" s="94"/>
      <c r="P30" s="99"/>
    </row>
    <row r="31" spans="1:16" s="4" customFormat="1" ht="15" x14ac:dyDescent="0.2">
      <c r="A31" s="24" t="s">
        <v>22</v>
      </c>
      <c r="B31" s="25">
        <f>B27/(B23*3600)</f>
        <v>0.79805660879629636</v>
      </c>
      <c r="C31" s="24" t="s">
        <v>27</v>
      </c>
      <c r="D31" s="25">
        <f>D30/D24</f>
        <v>0.40476190476190543</v>
      </c>
      <c r="E31" s="86" t="s">
        <v>220</v>
      </c>
      <c r="F31" s="100"/>
      <c r="G31" s="98" t="s">
        <v>92</v>
      </c>
      <c r="H31" s="94"/>
      <c r="I31" s="94"/>
      <c r="J31" s="94"/>
      <c r="K31" s="94" t="s">
        <v>93</v>
      </c>
      <c r="L31" s="94"/>
      <c r="M31" s="94"/>
      <c r="N31" s="94"/>
      <c r="O31" s="94"/>
      <c r="P31" s="99"/>
    </row>
    <row r="32" spans="1:16" s="4" customFormat="1" ht="15" x14ac:dyDescent="0.2">
      <c r="A32" s="19" t="s">
        <v>34</v>
      </c>
      <c r="B32" s="20"/>
      <c r="C32" s="26"/>
      <c r="D32" s="18" t="str">
        <f>IF(D24+E10&gt;9,"Наличие","Липсва")</f>
        <v>Липсва</v>
      </c>
      <c r="E32" s="81">
        <f>D23-E30</f>
        <v>3.5650233928217574</v>
      </c>
      <c r="F32" s="80"/>
      <c r="G32" s="99" t="s">
        <v>103</v>
      </c>
      <c r="H32" s="94"/>
      <c r="I32" s="94"/>
      <c r="J32" s="94"/>
      <c r="K32" s="94" t="s">
        <v>104</v>
      </c>
      <c r="L32" s="94"/>
      <c r="M32" s="94"/>
      <c r="N32" s="94"/>
      <c r="O32" s="94"/>
      <c r="P32" s="99"/>
    </row>
    <row r="33" spans="1:16" s="4" customFormat="1" ht="15" x14ac:dyDescent="0.2">
      <c r="A33" s="19" t="s">
        <v>79</v>
      </c>
      <c r="B33" s="20"/>
      <c r="C33" s="27">
        <f>(F23*F24)/(C13*E13)</f>
        <v>0.89512312892322543</v>
      </c>
      <c r="D33" s="18" t="str">
        <f>IF(C33&gt;C44,"OK","ПРОБЛЕМ")</f>
        <v>OK</v>
      </c>
      <c r="G33" s="94" t="s">
        <v>105</v>
      </c>
      <c r="H33" s="94"/>
      <c r="I33" s="94"/>
      <c r="J33" s="94"/>
      <c r="K33" s="94"/>
      <c r="L33" s="94"/>
      <c r="M33" s="94"/>
      <c r="N33" s="94"/>
      <c r="O33" s="94"/>
      <c r="P33" s="99"/>
    </row>
    <row r="34" spans="1:16" s="4" customFormat="1" ht="15" x14ac:dyDescent="0.2">
      <c r="A34" s="28" t="s">
        <v>80</v>
      </c>
      <c r="B34" s="29"/>
      <c r="C34" s="30">
        <f>F24/E13</f>
        <v>1.0605263157894738</v>
      </c>
      <c r="D34" s="18" t="str">
        <f>IF(ABS(1-C34)&lt;C45,"OK","ПРОБЛЕМ")</f>
        <v>OK</v>
      </c>
      <c r="G34" s="94" t="s">
        <v>106</v>
      </c>
      <c r="H34" s="94"/>
      <c r="I34" s="94"/>
      <c r="J34" s="94"/>
      <c r="K34" s="94"/>
      <c r="L34" s="94"/>
      <c r="M34" s="94"/>
      <c r="N34" s="94"/>
      <c r="O34" s="94"/>
      <c r="P34" s="99"/>
    </row>
    <row r="35" spans="1:16" s="4" customFormat="1" ht="15" x14ac:dyDescent="0.2">
      <c r="A35" s="28" t="s">
        <v>89</v>
      </c>
      <c r="B35" s="29"/>
      <c r="C35" s="30">
        <f>B24/F13</f>
        <v>0.9885057471264368</v>
      </c>
      <c r="D35" s="18" t="str">
        <f>IF(ABS(1-C35)&lt;C46,"OK","ПРОБЛЕМ")</f>
        <v>OK</v>
      </c>
      <c r="G35" s="94" t="s">
        <v>107</v>
      </c>
      <c r="H35" s="94"/>
      <c r="I35" s="94"/>
      <c r="J35" s="94"/>
      <c r="K35" s="94"/>
      <c r="L35" s="94"/>
      <c r="M35" s="94"/>
      <c r="N35" s="94"/>
      <c r="O35" s="94"/>
      <c r="P35" s="99"/>
    </row>
    <row r="36" spans="1:16" s="4" customFormat="1" ht="15" x14ac:dyDescent="0.2">
      <c r="A36" s="28" t="s">
        <v>90</v>
      </c>
      <c r="B36" s="29"/>
      <c r="C36" s="30">
        <f>D23/B10</f>
        <v>0.91249999999999998</v>
      </c>
      <c r="D36" s="18" t="str">
        <f>IF(ABS(1-C36)&lt;C47,"OK","ПРОБЛЕМ")</f>
        <v>OK</v>
      </c>
      <c r="G36" s="94" t="s">
        <v>119</v>
      </c>
      <c r="H36" s="94"/>
      <c r="I36" s="94"/>
      <c r="J36" s="94"/>
      <c r="K36" s="94"/>
      <c r="L36" s="94"/>
      <c r="M36" s="94"/>
      <c r="N36" s="94"/>
      <c r="O36" s="94"/>
      <c r="P36" s="99"/>
    </row>
    <row r="37" spans="1:16" s="4" customFormat="1" ht="15" x14ac:dyDescent="0.2">
      <c r="A37" s="19" t="s">
        <v>29</v>
      </c>
      <c r="B37" s="20"/>
      <c r="C37" s="27">
        <f>B23/(C10/1000)</f>
        <v>1.0666666666666667</v>
      </c>
      <c r="D37" s="18" t="str">
        <f>IF(ABS(1-C37)&lt;C48,"OK","ПРОБЛЕМ")</f>
        <v>OK</v>
      </c>
      <c r="G37" s="3"/>
      <c r="H37" s="3"/>
      <c r="I37" s="3"/>
      <c r="J37" s="3"/>
      <c r="K37" s="3"/>
      <c r="L37" s="3"/>
      <c r="M37" s="3"/>
      <c r="N37" s="3"/>
      <c r="O37" s="3"/>
    </row>
    <row r="38" spans="1:16" ht="15" x14ac:dyDescent="0.2">
      <c r="A38" s="35" t="s">
        <v>91</v>
      </c>
      <c r="B38" s="36"/>
      <c r="C38" s="34">
        <f>(D10/B28)</f>
        <v>1.163372382388312</v>
      </c>
      <c r="D38" s="18" t="str">
        <f>IF(ABS(1-C38)&lt;C49,"OK","ПРОБЛЕМ")</f>
        <v>OK</v>
      </c>
    </row>
    <row r="39" spans="1:16" ht="15" x14ac:dyDescent="0.2">
      <c r="A39" s="32" t="s">
        <v>95</v>
      </c>
      <c r="B39" s="33"/>
      <c r="C39" s="34">
        <f>D29</f>
        <v>0.19315068493150658</v>
      </c>
      <c r="D39" s="18" t="str">
        <f>IF(C39&lt;C50,"OK","ПРОБЛЕМ")</f>
        <v>OK</v>
      </c>
    </row>
    <row r="40" spans="1:16" ht="15" x14ac:dyDescent="0.2">
      <c r="A40" s="4" t="s">
        <v>94</v>
      </c>
      <c r="B40" s="4"/>
      <c r="C40" s="14">
        <f>E32/E28</f>
        <v>2.8889978872137418E-2</v>
      </c>
      <c r="D40" s="18" t="str">
        <f>IF(C40&lt;C51,"OK","ПРОБЛЕМ")</f>
        <v>OK</v>
      </c>
    </row>
    <row r="41" spans="1:16" ht="15" x14ac:dyDescent="0.2">
      <c r="A41" s="32" t="s">
        <v>96</v>
      </c>
      <c r="B41" s="33"/>
      <c r="C41" s="34">
        <f>D31</f>
        <v>0.40476190476190543</v>
      </c>
      <c r="D41" s="18" t="str">
        <f>IF(C41&lt;C52,"OK","ПРОБЛЕМ")</f>
        <v>ПРОБЛЕМ</v>
      </c>
    </row>
    <row r="42" spans="1:16" ht="3.75" customHeight="1" x14ac:dyDescent="0.2">
      <c r="C42" s="21"/>
    </row>
    <row r="43" spans="1:16" ht="15.75" x14ac:dyDescent="0.25">
      <c r="A43" s="108" t="s">
        <v>33</v>
      </c>
      <c r="B43" s="3"/>
      <c r="C43" s="3"/>
      <c r="D43" s="3"/>
      <c r="E43" s="3"/>
    </row>
    <row r="44" spans="1:16" ht="15" x14ac:dyDescent="0.2">
      <c r="A44" s="22" t="s">
        <v>97</v>
      </c>
      <c r="B44" s="23"/>
      <c r="C44" s="15">
        <v>0.6</v>
      </c>
      <c r="D44" s="3"/>
      <c r="E44" s="3"/>
    </row>
    <row r="45" spans="1:16" ht="15" x14ac:dyDescent="0.2">
      <c r="A45" s="22" t="s">
        <v>98</v>
      </c>
      <c r="B45" s="23"/>
      <c r="C45" s="15">
        <v>0.1</v>
      </c>
      <c r="D45" s="3"/>
      <c r="E45" s="3"/>
    </row>
    <row r="46" spans="1:16" ht="15" x14ac:dyDescent="0.2">
      <c r="A46" s="19" t="s">
        <v>89</v>
      </c>
      <c r="B46" s="23"/>
      <c r="C46" s="15">
        <v>0.05</v>
      </c>
      <c r="D46" s="3"/>
      <c r="E46" s="3"/>
    </row>
    <row r="47" spans="1:16" ht="15" x14ac:dyDescent="0.2">
      <c r="A47" s="37" t="s">
        <v>99</v>
      </c>
      <c r="B47" s="38"/>
      <c r="C47" s="39">
        <v>0.2</v>
      </c>
      <c r="D47" s="3"/>
      <c r="E47" s="3"/>
    </row>
    <row r="48" spans="1:16" ht="15" x14ac:dyDescent="0.2">
      <c r="A48" s="31" t="s">
        <v>100</v>
      </c>
      <c r="B48" s="7"/>
      <c r="C48" s="40">
        <v>0.2</v>
      </c>
      <c r="D48" s="3"/>
      <c r="E48" s="3"/>
    </row>
    <row r="49" spans="1:5" ht="15" x14ac:dyDescent="0.2">
      <c r="A49" s="22" t="s">
        <v>30</v>
      </c>
      <c r="B49" s="23"/>
      <c r="C49" s="15">
        <v>0.2</v>
      </c>
      <c r="D49" s="3"/>
      <c r="E49" s="3"/>
    </row>
    <row r="50" spans="1:5" ht="15" x14ac:dyDescent="0.2">
      <c r="A50" s="32" t="s">
        <v>101</v>
      </c>
      <c r="B50" s="33"/>
      <c r="C50" s="41">
        <v>0.2</v>
      </c>
      <c r="D50" s="3"/>
      <c r="E50" s="3"/>
    </row>
    <row r="51" spans="1:5" ht="15" x14ac:dyDescent="0.2">
      <c r="A51" s="4" t="s">
        <v>102</v>
      </c>
      <c r="B51" s="33"/>
      <c r="C51" s="82">
        <v>0.05</v>
      </c>
      <c r="D51" s="3"/>
      <c r="E51" s="3"/>
    </row>
    <row r="52" spans="1:5" ht="15" x14ac:dyDescent="0.2">
      <c r="A52" s="32" t="s">
        <v>96</v>
      </c>
      <c r="B52" s="33"/>
      <c r="C52" s="41">
        <v>0.2</v>
      </c>
      <c r="D52" s="3"/>
      <c r="E52" s="3"/>
    </row>
  </sheetData>
  <phoneticPr fontId="0" type="noConversion"/>
  <pageMargins left="0.43307086614173229" right="0.23622047244094491" top="3.937007874015748E-2" bottom="0" header="3.937007874015748E-2" footer="0"/>
  <pageSetup paperSize="9" orientation="portrait" horizontalDpi="240" verticalDpi="14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E14" sqref="E14"/>
    </sheetView>
  </sheetViews>
  <sheetFormatPr defaultRowHeight="12.75" x14ac:dyDescent="0.2"/>
  <cols>
    <col min="1" max="1" width="34" customWidth="1"/>
    <col min="2" max="2" width="13.140625" bestFit="1" customWidth="1"/>
    <col min="3" max="3" width="7.5703125" bestFit="1" customWidth="1"/>
    <col min="4" max="4" width="10.140625" bestFit="1" customWidth="1"/>
    <col min="5" max="5" width="19.5703125" customWidth="1"/>
    <col min="6" max="6" width="14.7109375" bestFit="1" customWidth="1"/>
    <col min="7" max="7" width="19.7109375" bestFit="1" customWidth="1"/>
  </cols>
  <sheetData>
    <row r="1" spans="1:9" ht="18" x14ac:dyDescent="0.25">
      <c r="A1" s="42" t="s">
        <v>46</v>
      </c>
      <c r="B1" s="43"/>
      <c r="C1" s="43"/>
      <c r="D1" s="43"/>
      <c r="E1" s="43"/>
      <c r="F1" s="43"/>
      <c r="G1" s="43"/>
      <c r="H1" s="43"/>
      <c r="I1" s="43"/>
    </row>
    <row r="2" spans="1:9" x14ac:dyDescent="0.2">
      <c r="A2" s="44" t="s">
        <v>233</v>
      </c>
      <c r="B2" s="43"/>
      <c r="C2" s="43"/>
      <c r="D2" s="43"/>
      <c r="E2" s="43"/>
      <c r="F2" s="43"/>
      <c r="G2" s="43"/>
      <c r="H2" s="43"/>
      <c r="I2" s="43"/>
    </row>
    <row r="3" spans="1:9" x14ac:dyDescent="0.2">
      <c r="A3" s="44" t="s">
        <v>47</v>
      </c>
      <c r="B3" s="43"/>
      <c r="C3" s="43"/>
      <c r="D3" s="43"/>
      <c r="E3" s="43"/>
      <c r="F3" s="43"/>
      <c r="G3" s="43"/>
      <c r="H3" s="43"/>
      <c r="I3" s="43"/>
    </row>
    <row r="4" spans="1:9" ht="18" customHeight="1" x14ac:dyDescent="0.2">
      <c r="A4" s="44" t="s">
        <v>35</v>
      </c>
      <c r="B4" s="43"/>
      <c r="C4" s="43"/>
      <c r="D4" s="45" t="s">
        <v>115</v>
      </c>
      <c r="E4" s="45" t="s">
        <v>44</v>
      </c>
      <c r="F4" s="45" t="s">
        <v>37</v>
      </c>
      <c r="G4" s="91" t="s">
        <v>229</v>
      </c>
      <c r="H4" s="43"/>
      <c r="I4" s="43"/>
    </row>
    <row r="5" spans="1:9" ht="15" x14ac:dyDescent="0.2">
      <c r="A5" s="46" t="s">
        <v>216</v>
      </c>
      <c r="B5" s="47"/>
      <c r="C5" s="6">
        <f>Osnoven!$F$19</f>
        <v>2120</v>
      </c>
      <c r="D5" s="48"/>
      <c r="E5" s="48"/>
      <c r="F5" s="48"/>
      <c r="G5" s="48"/>
      <c r="H5" s="43"/>
      <c r="I5" s="43"/>
    </row>
    <row r="6" spans="1:9" ht="15" x14ac:dyDescent="0.2">
      <c r="A6" s="46" t="s">
        <v>230</v>
      </c>
      <c r="B6" s="47">
        <v>130</v>
      </c>
      <c r="C6" s="49">
        <f>POWER(B6,1.85)</f>
        <v>8143.2018827463089</v>
      </c>
      <c r="D6" s="48">
        <f>Osnoven!$B$23*1000</f>
        <v>19.2</v>
      </c>
      <c r="E6" s="89">
        <f>1.1*B12+G6+2</f>
        <v>142.43497660717824</v>
      </c>
      <c r="F6" s="48"/>
      <c r="G6" s="50">
        <f>10.666*C8*C5/(C6*C7)</f>
        <v>4.6949766071782459</v>
      </c>
      <c r="H6" s="43"/>
      <c r="I6" s="43"/>
    </row>
    <row r="7" spans="1:9" ht="15" x14ac:dyDescent="0.2">
      <c r="A7" s="46" t="s">
        <v>48</v>
      </c>
      <c r="B7" s="6">
        <f>Osnoven!$D$19</f>
        <v>0.2</v>
      </c>
      <c r="C7" s="51">
        <f>POWER(B7,4.87)</f>
        <v>3.9447190633739627E-4</v>
      </c>
      <c r="D7" s="48"/>
      <c r="E7" s="52"/>
      <c r="F7" s="48"/>
      <c r="G7" s="52"/>
      <c r="H7" s="43"/>
      <c r="I7" s="43"/>
    </row>
    <row r="8" spans="1:9" ht="15" x14ac:dyDescent="0.2">
      <c r="A8" s="53" t="s">
        <v>231</v>
      </c>
      <c r="B8" s="54">
        <f>Osnoven!$B$23</f>
        <v>1.9199999999999998E-2</v>
      </c>
      <c r="C8" s="55">
        <f>POWER(B8,1.85)</f>
        <v>6.6697149445925699E-4</v>
      </c>
      <c r="D8" s="48"/>
      <c r="E8" s="50"/>
      <c r="F8" s="48"/>
      <c r="G8" s="50"/>
      <c r="H8" s="43"/>
      <c r="I8" s="43"/>
    </row>
    <row r="9" spans="1:9" ht="15" x14ac:dyDescent="0.2">
      <c r="A9" s="56"/>
      <c r="B9" s="57">
        <v>1.4999999999999999E-2</v>
      </c>
      <c r="C9" s="58">
        <f>POWER(B9,1.85)</f>
        <v>4.2244369172272727E-4</v>
      </c>
      <c r="D9" s="59"/>
      <c r="E9" s="60"/>
      <c r="F9" s="59"/>
      <c r="G9" s="60"/>
      <c r="H9" s="43"/>
      <c r="I9" s="43"/>
    </row>
    <row r="10" spans="1:9" ht="15" x14ac:dyDescent="0.2">
      <c r="A10" s="56"/>
      <c r="B10" s="57">
        <v>0.02</v>
      </c>
      <c r="C10" s="61">
        <f>POWER(B10,1.85)</f>
        <v>7.192924337582632E-4</v>
      </c>
      <c r="D10" s="43"/>
      <c r="E10" s="62"/>
      <c r="F10" s="43"/>
      <c r="G10" s="62"/>
      <c r="H10" s="43"/>
      <c r="I10" s="43"/>
    </row>
    <row r="11" spans="1:9" ht="13.5" customHeight="1" x14ac:dyDescent="0.2">
      <c r="A11" s="63"/>
      <c r="B11" s="64">
        <v>2.5000000000000001E-2</v>
      </c>
      <c r="C11" s="65">
        <f>POWER(B11,1.85)</f>
        <v>1.0868985666889054E-3</v>
      </c>
      <c r="D11" s="43"/>
      <c r="E11" s="43"/>
      <c r="F11" s="43"/>
      <c r="G11" s="43"/>
      <c r="H11" s="43"/>
      <c r="I11" s="43"/>
    </row>
    <row r="12" spans="1:9" ht="19.5" customHeight="1" x14ac:dyDescent="0.2">
      <c r="A12" s="46" t="s">
        <v>36</v>
      </c>
      <c r="B12" s="76">
        <v>123.4</v>
      </c>
      <c r="C12" s="66"/>
      <c r="D12" s="43"/>
      <c r="E12" s="90" t="s">
        <v>116</v>
      </c>
      <c r="F12" s="43"/>
      <c r="G12" s="43"/>
      <c r="H12" s="43"/>
      <c r="I12" s="43"/>
    </row>
    <row r="13" spans="1:9" x14ac:dyDescent="0.2">
      <c r="A13" s="44"/>
      <c r="B13" s="43"/>
      <c r="C13" s="43"/>
      <c r="D13" s="43"/>
      <c r="E13" s="44" t="s">
        <v>117</v>
      </c>
      <c r="F13" s="43"/>
      <c r="G13" s="43"/>
      <c r="H13" s="43"/>
      <c r="I13" s="43"/>
    </row>
    <row r="14" spans="1:9" x14ac:dyDescent="0.2">
      <c r="A14" s="44" t="s">
        <v>240</v>
      </c>
      <c r="B14" s="67" t="s">
        <v>232</v>
      </c>
      <c r="C14" s="43"/>
      <c r="D14" s="43"/>
      <c r="E14" s="44" t="s">
        <v>118</v>
      </c>
      <c r="F14" s="43"/>
      <c r="G14" s="43"/>
      <c r="H14" s="43"/>
      <c r="I14" s="43"/>
    </row>
    <row r="15" spans="1:9" x14ac:dyDescent="0.2">
      <c r="A15" s="68" t="s">
        <v>38</v>
      </c>
      <c r="B15" s="69">
        <v>140</v>
      </c>
      <c r="C15" s="43"/>
      <c r="D15" s="43"/>
      <c r="E15" s="43"/>
      <c r="F15" s="43"/>
      <c r="G15" s="43"/>
      <c r="H15" s="43"/>
      <c r="I15" s="43"/>
    </row>
    <row r="16" spans="1:9" x14ac:dyDescent="0.2">
      <c r="A16" s="70" t="s">
        <v>39</v>
      </c>
      <c r="B16" s="71">
        <v>100</v>
      </c>
      <c r="C16" s="43"/>
      <c r="D16" s="43"/>
      <c r="E16" s="43"/>
      <c r="F16" s="43"/>
      <c r="G16" s="43"/>
      <c r="H16" s="43"/>
      <c r="I16" s="43"/>
    </row>
    <row r="17" spans="1:9" x14ac:dyDescent="0.2">
      <c r="A17" s="70" t="s">
        <v>40</v>
      </c>
      <c r="B17" s="71">
        <v>130</v>
      </c>
      <c r="C17" s="43"/>
      <c r="D17" s="43"/>
      <c r="E17" s="43"/>
      <c r="F17" s="43"/>
      <c r="G17" s="43"/>
      <c r="H17" s="43"/>
      <c r="I17" s="43"/>
    </row>
    <row r="18" spans="1:9" x14ac:dyDescent="0.2">
      <c r="A18" s="70" t="s">
        <v>41</v>
      </c>
      <c r="B18" s="71">
        <v>100</v>
      </c>
      <c r="C18" s="43"/>
      <c r="D18" s="43"/>
      <c r="E18" s="43"/>
      <c r="F18" s="43"/>
      <c r="G18" s="43"/>
      <c r="H18" s="43"/>
      <c r="I18" s="43"/>
    </row>
    <row r="19" spans="1:9" x14ac:dyDescent="0.2">
      <c r="A19" s="70" t="s">
        <v>42</v>
      </c>
      <c r="B19" s="71">
        <v>130</v>
      </c>
      <c r="C19" s="43"/>
      <c r="D19" s="43"/>
      <c r="E19" s="43"/>
      <c r="F19" s="43"/>
      <c r="G19" s="43"/>
      <c r="H19" s="43"/>
      <c r="I19" s="43"/>
    </row>
    <row r="20" spans="1:9" x14ac:dyDescent="0.2">
      <c r="A20" s="72" t="s">
        <v>43</v>
      </c>
      <c r="B20" s="73">
        <v>150</v>
      </c>
      <c r="C20" s="43"/>
      <c r="D20" s="43"/>
      <c r="E20" s="43"/>
      <c r="F20" s="43"/>
      <c r="G20" s="43"/>
      <c r="H20" s="43"/>
      <c r="I20" s="43"/>
    </row>
    <row r="21" spans="1:9" x14ac:dyDescent="0.2">
      <c r="A21" s="44"/>
      <c r="B21" s="43"/>
      <c r="C21" s="43"/>
      <c r="D21" s="43"/>
      <c r="E21" s="43"/>
      <c r="F21" s="43"/>
      <c r="G21" s="43"/>
      <c r="H21" s="43"/>
      <c r="I21" s="43"/>
    </row>
    <row r="22" spans="1:9" ht="18" x14ac:dyDescent="0.25">
      <c r="A22" s="74" t="s">
        <v>49</v>
      </c>
      <c r="B22" s="43"/>
      <c r="C22" s="43"/>
      <c r="D22" s="43"/>
      <c r="E22" s="43"/>
      <c r="F22" s="43"/>
      <c r="G22" s="43"/>
      <c r="H22" s="43"/>
      <c r="I22" s="43"/>
    </row>
    <row r="23" spans="1:9" x14ac:dyDescent="0.2">
      <c r="A23" s="44"/>
      <c r="B23" s="43"/>
      <c r="C23" s="43"/>
      <c r="D23" s="43"/>
      <c r="E23" s="43"/>
      <c r="F23" s="43"/>
      <c r="G23" s="43"/>
      <c r="H23" s="43"/>
      <c r="I23" s="43"/>
    </row>
    <row r="24" spans="1:9" x14ac:dyDescent="0.2">
      <c r="A24" s="44" t="s">
        <v>45</v>
      </c>
      <c r="B24" s="43"/>
      <c r="C24" s="43"/>
      <c r="D24" s="43"/>
      <c r="E24" s="43"/>
      <c r="F24" s="43"/>
      <c r="G24" s="43"/>
      <c r="H24" s="43"/>
      <c r="I24" s="43"/>
    </row>
    <row r="25" spans="1:9" x14ac:dyDescent="0.2">
      <c r="A25" s="44" t="s">
        <v>66</v>
      </c>
      <c r="B25" s="43"/>
      <c r="C25" s="43"/>
      <c r="D25" s="43"/>
      <c r="E25" s="43"/>
      <c r="F25" s="43"/>
      <c r="G25" s="43"/>
      <c r="H25" s="43"/>
      <c r="I25" s="43"/>
    </row>
    <row r="26" spans="1:9" x14ac:dyDescent="0.2">
      <c r="A26" s="44"/>
      <c r="B26" s="43"/>
      <c r="C26" s="43"/>
      <c r="D26" s="43"/>
      <c r="E26" s="43"/>
      <c r="F26" s="43"/>
      <c r="G26" s="43"/>
      <c r="H26" s="43"/>
      <c r="I26" s="43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I12" sqref="I12"/>
    </sheetView>
  </sheetViews>
  <sheetFormatPr defaultRowHeight="12.75" x14ac:dyDescent="0.2"/>
  <cols>
    <col min="1" max="1" width="18.5703125" customWidth="1"/>
    <col min="2" max="2" width="16" customWidth="1"/>
    <col min="3" max="3" width="17.85546875" bestFit="1" customWidth="1"/>
    <col min="4" max="4" width="13.5703125" bestFit="1" customWidth="1"/>
    <col min="5" max="5" width="20.85546875" bestFit="1" customWidth="1"/>
    <col min="6" max="6" width="10.85546875" customWidth="1"/>
  </cols>
  <sheetData>
    <row r="1" spans="1:6" ht="18" x14ac:dyDescent="0.25">
      <c r="A1" s="2" t="s">
        <v>207</v>
      </c>
      <c r="B1" s="1"/>
      <c r="C1" s="1"/>
      <c r="D1" s="1"/>
      <c r="E1" s="1"/>
      <c r="F1" s="1"/>
    </row>
    <row r="2" spans="1:6" ht="9" customHeight="1" x14ac:dyDescent="0.25">
      <c r="A2" s="2"/>
      <c r="B2" s="1"/>
      <c r="C2" s="1"/>
      <c r="D2" s="1"/>
      <c r="E2" s="1"/>
      <c r="F2" s="1"/>
    </row>
    <row r="3" spans="1:6" ht="15" x14ac:dyDescent="0.2">
      <c r="A3" s="132" t="s">
        <v>206</v>
      </c>
      <c r="B3" s="3"/>
      <c r="C3" s="3"/>
      <c r="D3" s="3"/>
      <c r="E3" s="3"/>
      <c r="F3" s="8"/>
    </row>
    <row r="4" spans="1:6" ht="15" x14ac:dyDescent="0.2">
      <c r="A4" s="3" t="s">
        <v>1</v>
      </c>
      <c r="B4" s="3"/>
      <c r="C4" s="3"/>
      <c r="D4" s="3"/>
      <c r="E4" s="3"/>
      <c r="F4" s="8"/>
    </row>
    <row r="5" spans="1:6" ht="15" x14ac:dyDescent="0.2">
      <c r="A5" s="3" t="s">
        <v>2</v>
      </c>
      <c r="B5" s="3"/>
      <c r="E5" s="3"/>
      <c r="F5" s="8"/>
    </row>
    <row r="6" spans="1:6" ht="15.75" thickBot="1" x14ac:dyDescent="0.25">
      <c r="A6" s="3" t="s">
        <v>4</v>
      </c>
      <c r="B6" s="3"/>
      <c r="C6" s="3"/>
      <c r="D6" s="3"/>
      <c r="E6" s="3"/>
      <c r="F6" s="8"/>
    </row>
    <row r="7" spans="1:6" ht="30" x14ac:dyDescent="0.2">
      <c r="A7" s="133" t="s">
        <v>5</v>
      </c>
      <c r="B7" s="135" t="s">
        <v>209</v>
      </c>
      <c r="C7" s="135" t="s">
        <v>210</v>
      </c>
      <c r="D7" s="133" t="s">
        <v>19</v>
      </c>
      <c r="E7" s="133" t="s">
        <v>211</v>
      </c>
      <c r="F7" s="136" t="s">
        <v>234</v>
      </c>
    </row>
    <row r="8" spans="1:6" ht="15.75" thickBot="1" x14ac:dyDescent="0.25">
      <c r="A8" s="134"/>
      <c r="B8" s="134"/>
      <c r="C8" s="134"/>
      <c r="D8" s="134"/>
      <c r="E8" s="134"/>
      <c r="F8" s="137"/>
    </row>
    <row r="9" spans="1:6" ht="15.75" thickBot="1" x14ac:dyDescent="0.25">
      <c r="A9" s="3"/>
      <c r="B9" s="3"/>
      <c r="C9" s="3"/>
      <c r="D9" s="3"/>
      <c r="E9" s="11"/>
      <c r="F9" s="8"/>
    </row>
    <row r="10" spans="1:6" ht="45" x14ac:dyDescent="0.2">
      <c r="A10" s="133" t="s">
        <v>7</v>
      </c>
      <c r="B10" s="135" t="s">
        <v>212</v>
      </c>
      <c r="C10" s="135" t="s">
        <v>213</v>
      </c>
      <c r="D10" s="133" t="s">
        <v>20</v>
      </c>
      <c r="E10" s="135" t="s">
        <v>214</v>
      </c>
      <c r="F10" s="138" t="s">
        <v>10</v>
      </c>
    </row>
    <row r="11" spans="1:6" ht="15.75" thickBot="1" x14ac:dyDescent="0.25">
      <c r="A11" s="134"/>
      <c r="B11" s="134"/>
      <c r="C11" s="134"/>
      <c r="D11" s="134"/>
      <c r="E11" s="134"/>
      <c r="F11" s="139"/>
    </row>
    <row r="12" spans="1:6" ht="15" x14ac:dyDescent="0.2">
      <c r="A12" s="3"/>
      <c r="B12" s="3"/>
      <c r="C12" s="3"/>
      <c r="D12" s="3"/>
      <c r="E12" s="3"/>
      <c r="F12" s="8"/>
    </row>
    <row r="13" spans="1:6" ht="15" x14ac:dyDescent="0.2">
      <c r="A13" s="3" t="s">
        <v>11</v>
      </c>
      <c r="B13" s="3"/>
      <c r="C13" s="3"/>
      <c r="D13" s="3"/>
      <c r="E13" s="3"/>
      <c r="F13" s="8"/>
    </row>
    <row r="14" spans="1:6" ht="15.75" thickBot="1" x14ac:dyDescent="0.25">
      <c r="A14" s="3" t="s">
        <v>12</v>
      </c>
      <c r="B14" s="3"/>
      <c r="C14" s="3"/>
      <c r="D14" s="3"/>
      <c r="E14" s="3"/>
      <c r="F14" s="8"/>
    </row>
    <row r="15" spans="1:6" ht="15" x14ac:dyDescent="0.2">
      <c r="A15" s="140" t="s">
        <v>13</v>
      </c>
      <c r="B15" s="140" t="s">
        <v>235</v>
      </c>
      <c r="C15" s="140" t="s">
        <v>15</v>
      </c>
      <c r="D15" s="140" t="s">
        <v>16</v>
      </c>
      <c r="E15" s="140" t="s">
        <v>17</v>
      </c>
      <c r="F15" s="8"/>
    </row>
    <row r="16" spans="1:6" ht="15.75" thickBot="1" x14ac:dyDescent="0.25">
      <c r="A16" s="141"/>
      <c r="B16" s="141"/>
      <c r="C16" s="141"/>
      <c r="D16" s="141"/>
      <c r="E16" s="141"/>
      <c r="F16" s="8"/>
    </row>
    <row r="17" spans="1:7" ht="15.75" thickBot="1" x14ac:dyDescent="0.25">
      <c r="A17" s="142" t="s">
        <v>139</v>
      </c>
      <c r="B17" s="143"/>
      <c r="C17" s="144" t="s">
        <v>215</v>
      </c>
      <c r="D17" s="143"/>
      <c r="E17" s="144" t="s">
        <v>216</v>
      </c>
      <c r="F17" s="143"/>
    </row>
    <row r="18" spans="1:7" ht="7.5" customHeight="1" x14ac:dyDescent="0.2">
      <c r="A18" s="3"/>
      <c r="B18" s="3"/>
      <c r="C18" s="3"/>
      <c r="D18" s="3"/>
      <c r="E18" s="3"/>
      <c r="F18" s="8"/>
    </row>
    <row r="19" spans="1:7" ht="15" x14ac:dyDescent="0.2">
      <c r="A19" s="3" t="s">
        <v>31</v>
      </c>
      <c r="B19" s="3"/>
      <c r="C19" s="6"/>
      <c r="D19" s="3"/>
      <c r="E19" s="3"/>
      <c r="F19" s="8"/>
    </row>
    <row r="20" spans="1:7" ht="3.75" customHeight="1" x14ac:dyDescent="0.2">
      <c r="A20" s="3"/>
      <c r="B20" s="3"/>
      <c r="C20" s="6"/>
      <c r="D20" s="3"/>
      <c r="E20" s="3"/>
      <c r="F20" s="8"/>
    </row>
    <row r="21" spans="1:7" ht="15" x14ac:dyDescent="0.2">
      <c r="A21" s="3" t="s">
        <v>122</v>
      </c>
      <c r="B21" s="3"/>
      <c r="C21" s="6"/>
      <c r="D21" s="3"/>
      <c r="E21" s="3"/>
      <c r="F21" s="8"/>
    </row>
    <row r="22" spans="1:7" ht="15" x14ac:dyDescent="0.2">
      <c r="A22" s="3" t="s">
        <v>123</v>
      </c>
      <c r="B22" s="3"/>
      <c r="C22" s="6"/>
      <c r="D22" s="3"/>
      <c r="E22" s="3"/>
      <c r="F22" s="8"/>
    </row>
    <row r="23" spans="1:7" ht="8.25" customHeight="1" x14ac:dyDescent="0.2">
      <c r="A23" s="3"/>
      <c r="B23" s="3"/>
      <c r="C23" s="6"/>
      <c r="D23" s="3"/>
      <c r="E23" s="3"/>
      <c r="F23" s="8"/>
    </row>
    <row r="24" spans="1:7" ht="15" x14ac:dyDescent="0.2">
      <c r="A24" s="3" t="s">
        <v>239</v>
      </c>
      <c r="B24" s="3"/>
      <c r="C24" s="6"/>
      <c r="D24" s="3"/>
      <c r="E24" s="3"/>
      <c r="F24" s="8"/>
    </row>
    <row r="25" spans="1:7" ht="15" x14ac:dyDescent="0.2">
      <c r="A25" s="3" t="s">
        <v>124</v>
      </c>
      <c r="B25" s="3"/>
      <c r="C25" s="6"/>
      <c r="D25" s="3"/>
      <c r="E25" s="3"/>
      <c r="F25" s="8"/>
    </row>
    <row r="26" spans="1:7" ht="15.75" thickBot="1" x14ac:dyDescent="0.25">
      <c r="A26" s="3"/>
      <c r="B26" s="3"/>
      <c r="C26" s="6"/>
      <c r="D26" s="3"/>
      <c r="E26" s="3"/>
      <c r="F26" s="8"/>
    </row>
    <row r="27" spans="1:7" ht="15" x14ac:dyDescent="0.2">
      <c r="A27" s="102" t="s">
        <v>224</v>
      </c>
      <c r="B27" s="101" t="s">
        <v>224</v>
      </c>
      <c r="C27" s="102" t="s">
        <v>217</v>
      </c>
      <c r="D27" s="101" t="s">
        <v>217</v>
      </c>
      <c r="E27" s="102" t="s">
        <v>18</v>
      </c>
      <c r="F27" s="101" t="s">
        <v>18</v>
      </c>
    </row>
    <row r="28" spans="1:7" ht="15" x14ac:dyDescent="0.2">
      <c r="A28" s="110" t="s">
        <v>127</v>
      </c>
      <c r="B28" s="111"/>
      <c r="C28" s="112" t="s">
        <v>130</v>
      </c>
      <c r="D28" s="111"/>
      <c r="E28" s="110" t="s">
        <v>133</v>
      </c>
      <c r="F28" s="113"/>
      <c r="G28" s="114"/>
    </row>
    <row r="29" spans="1:7" ht="15" x14ac:dyDescent="0.2">
      <c r="A29" s="112" t="s">
        <v>128</v>
      </c>
      <c r="B29" s="111"/>
      <c r="C29" s="112" t="s">
        <v>131</v>
      </c>
      <c r="D29" s="111"/>
      <c r="E29" s="110" t="s">
        <v>134</v>
      </c>
      <c r="F29" s="113"/>
      <c r="G29" s="114"/>
    </row>
    <row r="30" spans="1:7" ht="15" x14ac:dyDescent="0.2">
      <c r="A30" s="110" t="s">
        <v>129</v>
      </c>
      <c r="B30" s="111"/>
      <c r="C30" s="112" t="s">
        <v>132</v>
      </c>
      <c r="D30" s="111"/>
      <c r="E30" s="110" t="s">
        <v>135</v>
      </c>
      <c r="F30" s="115"/>
      <c r="G30" s="114"/>
    </row>
    <row r="31" spans="1:7" ht="15.75" thickBot="1" x14ac:dyDescent="0.25">
      <c r="A31" s="116" t="s">
        <v>125</v>
      </c>
      <c r="B31" s="117"/>
      <c r="C31" s="116" t="s">
        <v>126</v>
      </c>
      <c r="D31" s="117"/>
      <c r="E31" s="118" t="s">
        <v>136</v>
      </c>
      <c r="F31" s="117"/>
      <c r="G31" s="114"/>
    </row>
    <row r="32" spans="1:7" ht="9.75" customHeight="1" x14ac:dyDescent="0.2">
      <c r="A32" s="119"/>
      <c r="B32" s="120"/>
      <c r="C32" s="121"/>
      <c r="D32" s="114"/>
      <c r="E32" s="114"/>
      <c r="F32" s="114"/>
      <c r="G32" s="114"/>
    </row>
    <row r="33" spans="1:7" ht="8.25" customHeight="1" thickBot="1" x14ac:dyDescent="0.25">
      <c r="A33" s="119"/>
      <c r="B33" s="121"/>
      <c r="C33" s="121"/>
      <c r="D33" s="114"/>
      <c r="E33" s="114"/>
      <c r="F33" s="114"/>
      <c r="G33" s="114"/>
    </row>
    <row r="34" spans="1:7" ht="15" x14ac:dyDescent="0.2">
      <c r="A34" s="122" t="s">
        <v>236</v>
      </c>
      <c r="B34" s="122" t="s">
        <v>237</v>
      </c>
      <c r="C34" s="122" t="s">
        <v>238</v>
      </c>
      <c r="D34" s="123" t="s">
        <v>224</v>
      </c>
      <c r="E34" s="123" t="s">
        <v>217</v>
      </c>
      <c r="F34" s="123" t="s">
        <v>136</v>
      </c>
      <c r="G34" s="114"/>
    </row>
    <row r="35" spans="1:7" ht="20.25" customHeight="1" thickBot="1" x14ac:dyDescent="0.25">
      <c r="A35" s="124"/>
      <c r="B35" s="124"/>
      <c r="C35" s="124"/>
      <c r="D35" s="124"/>
      <c r="E35" s="124"/>
      <c r="F35" s="124"/>
      <c r="G35" s="114"/>
    </row>
    <row r="36" spans="1:7" ht="7.5" customHeight="1" x14ac:dyDescent="0.2"/>
    <row r="37" spans="1:7" ht="7.5" customHeight="1" x14ac:dyDescent="0.2"/>
    <row r="38" spans="1:7" ht="7.5" customHeight="1" x14ac:dyDescent="0.2"/>
    <row r="39" spans="1:7" ht="7.5" customHeight="1" x14ac:dyDescent="0.2"/>
    <row r="40" spans="1:7" ht="15" x14ac:dyDescent="0.2">
      <c r="A40" s="3" t="s">
        <v>137</v>
      </c>
      <c r="C40" t="s">
        <v>138</v>
      </c>
    </row>
  </sheetData>
  <phoneticPr fontId="0" type="noConversion"/>
  <hyperlinks>
    <hyperlink ref="A3" r:id="rId1"/>
  </hyperlinks>
  <pageMargins left="0.57999999999999996" right="0.12" top="1" bottom="1" header="0.5" footer="0.5"/>
  <pageSetup orientation="portrait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H7" sqref="H7"/>
    </sheetView>
  </sheetViews>
  <sheetFormatPr defaultRowHeight="12.75" x14ac:dyDescent="0.2"/>
  <cols>
    <col min="2" max="2" width="10.5703125" customWidth="1"/>
  </cols>
  <sheetData>
    <row r="1" spans="1:13" ht="18" x14ac:dyDescent="0.25">
      <c r="C1" s="126" t="s">
        <v>205</v>
      </c>
    </row>
    <row r="5" spans="1:13" x14ac:dyDescent="0.2">
      <c r="D5" s="129" t="s">
        <v>149</v>
      </c>
    </row>
    <row r="6" spans="1:13" ht="18" x14ac:dyDescent="0.25">
      <c r="J6" s="125" t="s">
        <v>143</v>
      </c>
    </row>
    <row r="7" spans="1:13" ht="18" x14ac:dyDescent="0.25">
      <c r="J7" s="85"/>
    </row>
    <row r="12" spans="1:13" x14ac:dyDescent="0.2">
      <c r="D12" s="129" t="s">
        <v>148</v>
      </c>
    </row>
    <row r="13" spans="1:13" x14ac:dyDescent="0.2">
      <c r="L13" s="129" t="s">
        <v>156</v>
      </c>
      <c r="M13" s="129" t="s">
        <v>155</v>
      </c>
    </row>
    <row r="14" spans="1:13" x14ac:dyDescent="0.2">
      <c r="A14" s="129" t="s">
        <v>150</v>
      </c>
      <c r="B14" s="129" t="s">
        <v>151</v>
      </c>
    </row>
    <row r="16" spans="1:13" ht="18" x14ac:dyDescent="0.25">
      <c r="K16" s="125" t="s">
        <v>144</v>
      </c>
    </row>
    <row r="18" spans="1:12" x14ac:dyDescent="0.2">
      <c r="L18" s="130" t="s">
        <v>157</v>
      </c>
    </row>
    <row r="19" spans="1:12" ht="18" x14ac:dyDescent="0.25">
      <c r="F19" s="125" t="s">
        <v>154</v>
      </c>
    </row>
    <row r="20" spans="1:12" x14ac:dyDescent="0.2">
      <c r="F20" s="128"/>
    </row>
    <row r="22" spans="1:12" x14ac:dyDescent="0.2">
      <c r="D22" s="129" t="s">
        <v>147</v>
      </c>
    </row>
    <row r="24" spans="1:12" ht="18" x14ac:dyDescent="0.25">
      <c r="F24" s="125" t="s">
        <v>142</v>
      </c>
    </row>
    <row r="25" spans="1:12" x14ac:dyDescent="0.2">
      <c r="J25" t="s">
        <v>203</v>
      </c>
    </row>
    <row r="26" spans="1:12" ht="15" x14ac:dyDescent="0.2">
      <c r="D26" s="129" t="s">
        <v>146</v>
      </c>
      <c r="H26" s="127" t="s">
        <v>153</v>
      </c>
    </row>
    <row r="30" spans="1:12" ht="18" x14ac:dyDescent="0.25">
      <c r="A30" s="85" t="s">
        <v>158</v>
      </c>
    </row>
    <row r="31" spans="1:12" x14ac:dyDescent="0.2">
      <c r="A31" s="44">
        <v>1</v>
      </c>
      <c r="B31" t="s">
        <v>145</v>
      </c>
      <c r="C31" t="s">
        <v>159</v>
      </c>
      <c r="K31">
        <v>20</v>
      </c>
    </row>
    <row r="32" spans="1:12" x14ac:dyDescent="0.2">
      <c r="A32" s="44">
        <v>2</v>
      </c>
      <c r="B32" t="s">
        <v>143</v>
      </c>
      <c r="C32" t="s">
        <v>160</v>
      </c>
      <c r="K32">
        <v>40</v>
      </c>
    </row>
    <row r="34" spans="1:12" ht="18" x14ac:dyDescent="0.25">
      <c r="A34" s="85" t="s">
        <v>162</v>
      </c>
    </row>
    <row r="35" spans="1:12" x14ac:dyDescent="0.2">
      <c r="A35" s="44">
        <v>1</v>
      </c>
      <c r="B35" t="s">
        <v>142</v>
      </c>
      <c r="C35" t="s">
        <v>167</v>
      </c>
      <c r="J35">
        <v>-2</v>
      </c>
      <c r="K35">
        <f>K31+J35</f>
        <v>18</v>
      </c>
    </row>
    <row r="36" spans="1:12" x14ac:dyDescent="0.2">
      <c r="A36" s="44">
        <v>2</v>
      </c>
      <c r="B36" t="s">
        <v>144</v>
      </c>
      <c r="C36" t="s">
        <v>163</v>
      </c>
      <c r="J36">
        <v>2</v>
      </c>
      <c r="K36">
        <f>K31+J36</f>
        <v>22</v>
      </c>
    </row>
    <row r="37" spans="1:12" x14ac:dyDescent="0.2">
      <c r="A37" s="44">
        <v>3</v>
      </c>
      <c r="B37" t="s">
        <v>156</v>
      </c>
      <c r="C37" t="s">
        <v>168</v>
      </c>
      <c r="K37">
        <v>23</v>
      </c>
    </row>
    <row r="38" spans="1:12" x14ac:dyDescent="0.2">
      <c r="A38" s="44">
        <v>4</v>
      </c>
      <c r="B38" t="s">
        <v>155</v>
      </c>
      <c r="C38" t="s">
        <v>169</v>
      </c>
      <c r="K38">
        <v>18</v>
      </c>
      <c r="L38">
        <f>K32-K36</f>
        <v>18</v>
      </c>
    </row>
    <row r="39" spans="1:12" x14ac:dyDescent="0.2">
      <c r="A39" s="44">
        <v>5</v>
      </c>
      <c r="B39" t="s">
        <v>172</v>
      </c>
      <c r="C39" t="s">
        <v>173</v>
      </c>
      <c r="K39">
        <v>3</v>
      </c>
    </row>
    <row r="41" spans="1:12" ht="18" x14ac:dyDescent="0.25">
      <c r="A41" s="85" t="s">
        <v>175</v>
      </c>
    </row>
    <row r="42" spans="1:12" x14ac:dyDescent="0.2">
      <c r="A42" s="44">
        <v>1</v>
      </c>
      <c r="B42" t="s">
        <v>186</v>
      </c>
      <c r="C42" t="s">
        <v>176</v>
      </c>
      <c r="F42" t="s">
        <v>182</v>
      </c>
      <c r="K42">
        <f>K39-(K31-K35)</f>
        <v>1</v>
      </c>
    </row>
    <row r="43" spans="1:12" x14ac:dyDescent="0.2">
      <c r="A43" s="44">
        <v>2</v>
      </c>
      <c r="B43" t="s">
        <v>187</v>
      </c>
      <c r="C43" t="s">
        <v>177</v>
      </c>
      <c r="F43" t="s">
        <v>181</v>
      </c>
      <c r="K43">
        <f>K37-(K32-K36)</f>
        <v>5</v>
      </c>
    </row>
    <row r="44" spans="1:12" x14ac:dyDescent="0.2">
      <c r="A44" s="44">
        <v>3</v>
      </c>
      <c r="B44" t="s">
        <v>178</v>
      </c>
      <c r="C44" t="s">
        <v>179</v>
      </c>
      <c r="F44" t="s">
        <v>180</v>
      </c>
      <c r="K44">
        <f>K37+(K31-K36)</f>
        <v>21</v>
      </c>
    </row>
    <row r="45" spans="1:12" x14ac:dyDescent="0.2">
      <c r="A45" s="44">
        <v>4</v>
      </c>
      <c r="B45" t="s">
        <v>183</v>
      </c>
      <c r="C45" t="s">
        <v>204</v>
      </c>
      <c r="F45" t="s">
        <v>185</v>
      </c>
      <c r="K45">
        <f>K36-K31</f>
        <v>2</v>
      </c>
    </row>
    <row r="46" spans="1:12" x14ac:dyDescent="0.2">
      <c r="A46" s="44">
        <v>5</v>
      </c>
      <c r="B46" t="s">
        <v>188</v>
      </c>
      <c r="C46" t="s">
        <v>204</v>
      </c>
      <c r="F46" t="s">
        <v>190</v>
      </c>
      <c r="K46">
        <f>K37+K39+(K36-K31)</f>
        <v>28</v>
      </c>
    </row>
    <row r="47" spans="1:12" x14ac:dyDescent="0.2">
      <c r="A47" s="44">
        <v>6</v>
      </c>
      <c r="B47" t="s">
        <v>191</v>
      </c>
      <c r="C47" t="s">
        <v>192</v>
      </c>
      <c r="F47" t="s">
        <v>196</v>
      </c>
      <c r="K47">
        <f>K32-K35</f>
        <v>22</v>
      </c>
    </row>
    <row r="48" spans="1:12" x14ac:dyDescent="0.2">
      <c r="A48" s="44">
        <v>7</v>
      </c>
      <c r="B48" t="s">
        <v>193</v>
      </c>
      <c r="C48" t="s">
        <v>176</v>
      </c>
      <c r="F48" t="s">
        <v>197</v>
      </c>
      <c r="K48">
        <f>K31-K35</f>
        <v>2</v>
      </c>
    </row>
    <row r="49" spans="1:11" x14ac:dyDescent="0.2">
      <c r="A49" s="44">
        <v>8</v>
      </c>
      <c r="B49" t="s">
        <v>194</v>
      </c>
      <c r="C49" t="s">
        <v>195</v>
      </c>
      <c r="F49" t="s">
        <v>198</v>
      </c>
      <c r="K49">
        <f>K32-K31</f>
        <v>20</v>
      </c>
    </row>
    <row r="50" spans="1:11" x14ac:dyDescent="0.2">
      <c r="A50" s="44">
        <v>9</v>
      </c>
      <c r="B50" t="s">
        <v>199</v>
      </c>
      <c r="F50" t="s">
        <v>201</v>
      </c>
      <c r="K50" s="131">
        <f>K43/K37</f>
        <v>0.21739130434782608</v>
      </c>
    </row>
    <row r="51" spans="1:11" x14ac:dyDescent="0.2">
      <c r="A51" s="44">
        <v>10</v>
      </c>
      <c r="B51" t="s">
        <v>200</v>
      </c>
      <c r="F51" t="s">
        <v>202</v>
      </c>
      <c r="K51" s="131">
        <f>K42/K39</f>
        <v>0.33333333333333331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opLeftCell="A19" workbookViewId="0">
      <selection activeCell="M23" sqref="M23"/>
    </sheetView>
  </sheetViews>
  <sheetFormatPr defaultRowHeight="12.75" x14ac:dyDescent="0.2"/>
  <cols>
    <col min="2" max="2" width="10.5703125" customWidth="1"/>
  </cols>
  <sheetData>
    <row r="1" spans="1:13" ht="18" x14ac:dyDescent="0.25">
      <c r="D1" s="126" t="s">
        <v>152</v>
      </c>
    </row>
    <row r="5" spans="1:13" x14ac:dyDescent="0.2">
      <c r="D5" s="129" t="s">
        <v>149</v>
      </c>
    </row>
    <row r="6" spans="1:13" ht="18" x14ac:dyDescent="0.25">
      <c r="J6" s="125" t="s">
        <v>143</v>
      </c>
    </row>
    <row r="7" spans="1:13" ht="18" x14ac:dyDescent="0.25">
      <c r="J7" s="85"/>
    </row>
    <row r="12" spans="1:13" x14ac:dyDescent="0.2">
      <c r="D12" s="129" t="s">
        <v>148</v>
      </c>
    </row>
    <row r="13" spans="1:13" x14ac:dyDescent="0.2">
      <c r="L13" s="129" t="s">
        <v>156</v>
      </c>
      <c r="M13" s="129" t="s">
        <v>155</v>
      </c>
    </row>
    <row r="14" spans="1:13" x14ac:dyDescent="0.2">
      <c r="A14" s="129" t="s">
        <v>150</v>
      </c>
      <c r="B14" s="129" t="s">
        <v>151</v>
      </c>
    </row>
    <row r="16" spans="1:13" ht="18" x14ac:dyDescent="0.25">
      <c r="K16" s="125" t="s">
        <v>144</v>
      </c>
    </row>
    <row r="18" spans="1:12" x14ac:dyDescent="0.2">
      <c r="L18" s="130" t="s">
        <v>157</v>
      </c>
    </row>
    <row r="19" spans="1:12" ht="18" x14ac:dyDescent="0.25">
      <c r="F19" s="125" t="s">
        <v>154</v>
      </c>
    </row>
    <row r="20" spans="1:12" x14ac:dyDescent="0.2">
      <c r="F20" s="128"/>
    </row>
    <row r="22" spans="1:12" x14ac:dyDescent="0.2">
      <c r="D22" s="129" t="s">
        <v>147</v>
      </c>
    </row>
    <row r="24" spans="1:12" ht="18" x14ac:dyDescent="0.25">
      <c r="F24" s="125" t="s">
        <v>142</v>
      </c>
    </row>
    <row r="25" spans="1:12" x14ac:dyDescent="0.2">
      <c r="J25" t="s">
        <v>203</v>
      </c>
    </row>
    <row r="26" spans="1:12" ht="15" x14ac:dyDescent="0.2">
      <c r="D26" s="129" t="s">
        <v>146</v>
      </c>
      <c r="H26" s="127" t="s">
        <v>153</v>
      </c>
    </row>
    <row r="30" spans="1:12" x14ac:dyDescent="0.2">
      <c r="A30" t="s">
        <v>158</v>
      </c>
    </row>
    <row r="31" spans="1:12" x14ac:dyDescent="0.2">
      <c r="A31" s="44">
        <v>1</v>
      </c>
      <c r="B31" t="s">
        <v>145</v>
      </c>
      <c r="C31" t="s">
        <v>159</v>
      </c>
      <c r="H31" t="s">
        <v>161</v>
      </c>
    </row>
    <row r="32" spans="1:12" x14ac:dyDescent="0.2">
      <c r="A32" s="44">
        <v>2</v>
      </c>
      <c r="B32" t="s">
        <v>143</v>
      </c>
      <c r="C32" t="s">
        <v>160</v>
      </c>
    </row>
    <row r="34" spans="1:11" x14ac:dyDescent="0.2">
      <c r="A34" t="s">
        <v>162</v>
      </c>
    </row>
    <row r="35" spans="1:11" x14ac:dyDescent="0.2">
      <c r="A35" s="44">
        <v>1</v>
      </c>
      <c r="B35" t="s">
        <v>144</v>
      </c>
      <c r="C35" t="s">
        <v>167</v>
      </c>
      <c r="H35" t="s">
        <v>164</v>
      </c>
    </row>
    <row r="36" spans="1:11" x14ac:dyDescent="0.2">
      <c r="A36" s="44">
        <v>2</v>
      </c>
      <c r="B36" t="s">
        <v>142</v>
      </c>
      <c r="C36" t="s">
        <v>163</v>
      </c>
      <c r="H36" t="s">
        <v>165</v>
      </c>
    </row>
    <row r="37" spans="1:11" x14ac:dyDescent="0.2">
      <c r="A37" s="44">
        <v>3</v>
      </c>
      <c r="B37" t="s">
        <v>156</v>
      </c>
      <c r="C37" t="s">
        <v>168</v>
      </c>
      <c r="H37" t="s">
        <v>166</v>
      </c>
    </row>
    <row r="38" spans="1:11" x14ac:dyDescent="0.2">
      <c r="A38" s="44">
        <v>4</v>
      </c>
      <c r="B38" t="s">
        <v>155</v>
      </c>
      <c r="C38" t="s">
        <v>169</v>
      </c>
      <c r="H38" t="s">
        <v>170</v>
      </c>
      <c r="I38" t="s">
        <v>171</v>
      </c>
      <c r="J38" t="s">
        <v>144</v>
      </c>
      <c r="K38" t="s">
        <v>174</v>
      </c>
    </row>
    <row r="39" spans="1:11" x14ac:dyDescent="0.2">
      <c r="A39" s="44">
        <v>5</v>
      </c>
      <c r="B39" t="s">
        <v>172</v>
      </c>
      <c r="C39" t="s">
        <v>173</v>
      </c>
    </row>
    <row r="41" spans="1:11" x14ac:dyDescent="0.2">
      <c r="A41" t="s">
        <v>175</v>
      </c>
    </row>
    <row r="42" spans="1:11" x14ac:dyDescent="0.2">
      <c r="A42" s="44">
        <v>1</v>
      </c>
      <c r="B42" t="s">
        <v>186</v>
      </c>
      <c r="C42" t="s">
        <v>176</v>
      </c>
      <c r="F42" t="s">
        <v>182</v>
      </c>
    </row>
    <row r="43" spans="1:11" x14ac:dyDescent="0.2">
      <c r="A43" s="44">
        <v>2</v>
      </c>
      <c r="B43" t="s">
        <v>187</v>
      </c>
      <c r="C43" t="s">
        <v>177</v>
      </c>
      <c r="F43" t="s">
        <v>181</v>
      </c>
    </row>
    <row r="44" spans="1:11" x14ac:dyDescent="0.2">
      <c r="A44" s="44">
        <v>3</v>
      </c>
      <c r="B44" t="s">
        <v>178</v>
      </c>
      <c r="C44" t="s">
        <v>179</v>
      </c>
      <c r="F44" t="s">
        <v>180</v>
      </c>
    </row>
    <row r="45" spans="1:11" x14ac:dyDescent="0.2">
      <c r="A45" s="44">
        <v>4</v>
      </c>
      <c r="B45" t="s">
        <v>183</v>
      </c>
      <c r="C45" t="s">
        <v>184</v>
      </c>
      <c r="F45" t="s">
        <v>185</v>
      </c>
    </row>
    <row r="46" spans="1:11" x14ac:dyDescent="0.2">
      <c r="A46" s="44">
        <v>5</v>
      </c>
      <c r="B46" t="s">
        <v>188</v>
      </c>
      <c r="C46" t="s">
        <v>189</v>
      </c>
      <c r="F46" t="s">
        <v>190</v>
      </c>
    </row>
    <row r="47" spans="1:11" x14ac:dyDescent="0.2">
      <c r="A47" s="44">
        <v>6</v>
      </c>
      <c r="B47" t="s">
        <v>191</v>
      </c>
      <c r="C47" t="s">
        <v>192</v>
      </c>
      <c r="F47" t="s">
        <v>196</v>
      </c>
    </row>
    <row r="48" spans="1:11" x14ac:dyDescent="0.2">
      <c r="A48" s="44">
        <v>7</v>
      </c>
      <c r="B48" t="s">
        <v>193</v>
      </c>
      <c r="C48" t="s">
        <v>176</v>
      </c>
      <c r="F48" t="s">
        <v>197</v>
      </c>
    </row>
    <row r="49" spans="1:6" x14ac:dyDescent="0.2">
      <c r="A49" s="44">
        <v>8</v>
      </c>
      <c r="B49" t="s">
        <v>194</v>
      </c>
      <c r="C49" t="s">
        <v>195</v>
      </c>
      <c r="F49" t="s">
        <v>198</v>
      </c>
    </row>
    <row r="50" spans="1:6" x14ac:dyDescent="0.2">
      <c r="A50" s="44">
        <v>9</v>
      </c>
      <c r="B50" t="s">
        <v>199</v>
      </c>
      <c r="F50" t="s">
        <v>201</v>
      </c>
    </row>
    <row r="51" spans="1:6" x14ac:dyDescent="0.2">
      <c r="A51" s="44">
        <v>10</v>
      </c>
      <c r="B51" t="s">
        <v>200</v>
      </c>
      <c r="F51" t="s">
        <v>202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75" workbookViewId="0">
      <selection activeCell="L23" sqref="L23"/>
    </sheetView>
  </sheetViews>
  <sheetFormatPr defaultRowHeight="12.75" x14ac:dyDescent="0.2"/>
  <cols>
    <col min="2" max="2" width="12.28515625" bestFit="1" customWidth="1"/>
  </cols>
  <sheetData>
    <row r="1" spans="1:8" s="85" customFormat="1" ht="20.25" x14ac:dyDescent="0.3">
      <c r="A1" s="88" t="s">
        <v>108</v>
      </c>
    </row>
    <row r="2" spans="1:8" s="85" customFormat="1" ht="6" customHeight="1" x14ac:dyDescent="0.3">
      <c r="A2" s="88"/>
    </row>
    <row r="3" spans="1:8" s="85" customFormat="1" ht="20.25" x14ac:dyDescent="0.3">
      <c r="A3" s="88" t="s">
        <v>114</v>
      </c>
    </row>
    <row r="4" spans="1:8" s="85" customFormat="1" ht="18" x14ac:dyDescent="0.25">
      <c r="A4" s="85" t="s">
        <v>109</v>
      </c>
    </row>
    <row r="5" spans="1:8" s="85" customFormat="1" ht="18" x14ac:dyDescent="0.25">
      <c r="A5" s="85" t="s">
        <v>110</v>
      </c>
    </row>
    <row r="6" spans="1:8" s="85" customFormat="1" ht="18" x14ac:dyDescent="0.25">
      <c r="A6" s="85" t="s">
        <v>111</v>
      </c>
    </row>
    <row r="7" spans="1:8" s="85" customFormat="1" ht="18" x14ac:dyDescent="0.25">
      <c r="A7" s="85" t="s">
        <v>112</v>
      </c>
    </row>
    <row r="8" spans="1:8" ht="18" x14ac:dyDescent="0.25">
      <c r="B8" s="85" t="s">
        <v>121</v>
      </c>
    </row>
    <row r="9" spans="1:8" ht="20.25" x14ac:dyDescent="0.3">
      <c r="H9" s="83">
        <v>4</v>
      </c>
    </row>
    <row r="20" spans="2:8" ht="20.25" x14ac:dyDescent="0.3">
      <c r="H20" s="83">
        <v>3</v>
      </c>
    </row>
    <row r="23" spans="2:8" ht="20.25" x14ac:dyDescent="0.3">
      <c r="C23" s="83">
        <v>2</v>
      </c>
    </row>
    <row r="29" spans="2:8" ht="20.25" x14ac:dyDescent="0.3">
      <c r="B29" s="83">
        <v>1</v>
      </c>
    </row>
    <row r="30" spans="2:8" ht="20.25" x14ac:dyDescent="0.3">
      <c r="F30" s="84" t="s">
        <v>50</v>
      </c>
    </row>
    <row r="33" spans="4:4" ht="18" x14ac:dyDescent="0.25">
      <c r="D33" s="85" t="s">
        <v>113</v>
      </c>
    </row>
  </sheetData>
  <phoneticPr fontId="0" type="noConversion"/>
  <pageMargins left="0.75" right="0.75" top="1" bottom="1" header="0.5" footer="0.5"/>
  <pageSetup paperSize="9" orientation="portrait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6</vt:i4>
      </vt:variant>
      <vt:variant>
        <vt:lpstr>Наименувани диапазони</vt:lpstr>
      </vt:variant>
      <vt:variant>
        <vt:i4>1</vt:i4>
      </vt:variant>
    </vt:vector>
  </HeadingPairs>
  <TitlesOfParts>
    <vt:vector size="7" baseType="lpstr">
      <vt:lpstr>Osnoven</vt:lpstr>
      <vt:lpstr>Zagubi</vt:lpstr>
      <vt:lpstr>Protokol</vt:lpstr>
      <vt:lpstr>Primer</vt:lpstr>
      <vt:lpstr>Napori</vt:lpstr>
      <vt:lpstr>Grafika</vt:lpstr>
      <vt:lpstr>Protokol!Област_печат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Методика за анализ ефективността на помпена система</dc:title>
  <dc:creator>RJ</dc:creator>
  <cp:lastModifiedBy>Rumen Yordanov</cp:lastModifiedBy>
  <cp:lastPrinted>2006-03-15T10:19:07Z</cp:lastPrinted>
  <dcterms:created xsi:type="dcterms:W3CDTF">2000-12-28T20:47:24Z</dcterms:created>
  <dcterms:modified xsi:type="dcterms:W3CDTF">2026-04-27T07:17:37Z</dcterms:modified>
</cp:coreProperties>
</file>