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Pump\EE\"/>
    </mc:Choice>
  </mc:AlternateContent>
  <bookViews>
    <workbookView xWindow="90" yWindow="120" windowWidth="7485" windowHeight="32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Sheet1!$A$1:$X$100</definedName>
  </definedNames>
  <calcPr calcId="162913"/>
</workbook>
</file>

<file path=xl/calcChain.xml><?xml version="1.0" encoding="utf-8"?>
<calcChain xmlns="http://schemas.openxmlformats.org/spreadsheetml/2006/main">
  <c r="K73" i="1" l="1"/>
  <c r="L77" i="1"/>
  <c r="J80" i="1"/>
  <c r="M87" i="1"/>
  <c r="O87" i="1"/>
  <c r="Q87" i="1" s="1"/>
  <c r="M88" i="1"/>
  <c r="O88" i="1"/>
  <c r="Q88" i="1" s="1"/>
  <c r="F89" i="1"/>
  <c r="J89" i="1"/>
  <c r="M89" i="1"/>
  <c r="O89" i="1"/>
  <c r="Q89" i="1" s="1"/>
  <c r="Q93" i="1"/>
  <c r="Q94" i="1"/>
</calcChain>
</file>

<file path=xl/sharedStrings.xml><?xml version="1.0" encoding="utf-8"?>
<sst xmlns="http://schemas.openxmlformats.org/spreadsheetml/2006/main" count="125" uniqueCount="119">
  <si>
    <t>Установяването и използването на нормите за разход на енергия включва следните дейности:</t>
  </si>
  <si>
    <t>на КПД на съоръженията.</t>
  </si>
  <si>
    <t xml:space="preserve">Специфичния  разход на енергия зависи от едновременното въздействие на голям брой обективни </t>
  </si>
  <si>
    <t xml:space="preserve">1.1.Съставяне на номенклатура на нормите за разход на енергия на отделните равнища на </t>
  </si>
  <si>
    <t xml:space="preserve">1.3.Установяване на оптимални условия на производството - технологични режими и управление </t>
  </si>
  <si>
    <t xml:space="preserve">1.4.Утвърждаване и внедряване на нормите за всеки обект и разработване на система за </t>
  </si>
  <si>
    <t>1.5.Актуализиране и усъвършенстване на нормите при изменения в условията в производството.</t>
  </si>
  <si>
    <t>2.1.При подготовката на експеримента трябва да се размножат формуляри за записване на</t>
  </si>
  <si>
    <t xml:space="preserve">НР </t>
  </si>
  <si>
    <t>ЧР</t>
  </si>
  <si>
    <t>ЕС</t>
  </si>
  <si>
    <t>ПА</t>
  </si>
  <si>
    <t>Хисарлъка</t>
  </si>
  <si>
    <t>3.1.Индивидуална норма.</t>
  </si>
  <si>
    <t>Нр = Нг + Нзаг</t>
  </si>
  <si>
    <t>работна височина на ПА</t>
  </si>
  <si>
    <t>CPK=</t>
  </si>
  <si>
    <t>KWh/m3</t>
  </si>
  <si>
    <t>СРКл=</t>
  </si>
  <si>
    <t xml:space="preserve">СРКec = {(154+54)*0.00272}/КПД </t>
  </si>
  <si>
    <t xml:space="preserve">СРКгр = (0.00272*H)/КПД </t>
  </si>
  <si>
    <t>Отнася се за работата със сондажната  вода 8 л/с</t>
  </si>
  <si>
    <t>3.3.Общо за ПС при съвместна работа се получава:</t>
  </si>
  <si>
    <t xml:space="preserve">Нормите за разход на енергия трябва да са реално достижими в производствени условия. </t>
  </si>
  <si>
    <t>3.4.Определяне СРК за ПЕР Н.село.</t>
  </si>
  <si>
    <t>Хотанца</t>
  </si>
  <si>
    <t>ПЕР Н.село</t>
  </si>
  <si>
    <t>Обект</t>
  </si>
  <si>
    <t>СРКпл</t>
  </si>
  <si>
    <t>СРКот</t>
  </si>
  <si>
    <t>%от/пл</t>
  </si>
  <si>
    <t>Сума Епл/Сума Q</t>
  </si>
  <si>
    <t>факторите със съществено влияние върху енергийните разходи - КПД на ПА и Нр- работното налягане.</t>
  </si>
  <si>
    <t>контрол и обвързване на трудовото възнаграждение с резултатите - компютърна програма ЕМО.</t>
  </si>
  <si>
    <r>
      <t xml:space="preserve">При </t>
    </r>
    <r>
      <rPr>
        <b/>
        <sz val="12"/>
        <rFont val="Times New Roman"/>
        <family val="1"/>
      </rPr>
      <t xml:space="preserve">активния експеримент </t>
    </r>
    <r>
      <rPr>
        <sz val="12"/>
        <rFont val="Times New Roman"/>
        <family val="1"/>
      </rPr>
      <t xml:space="preserve">параметрите на съоръженията се изменят принудително - </t>
    </r>
  </si>
  <si>
    <t>персонала.</t>
  </si>
  <si>
    <t>изчака достатъчно време за затихване на преходните явления - хидравлични удари и др.</t>
  </si>
  <si>
    <t xml:space="preserve">2.3.Енергийните характеристики се заснемат чрез активен или пасивен експеримент. </t>
  </si>
  <si>
    <t>Измервателните уреди се проверяват периодично и при необходимост се настройват.</t>
  </si>
  <si>
    <t>Много често реализирането на оптимални енергийни режими е възпрепядствано по обективни</t>
  </si>
  <si>
    <t>и субективни причини:</t>
  </si>
  <si>
    <t>1.3.1.Съществува несъответствие между производствените мощности на съоръженията и потреблението.</t>
  </si>
  <si>
    <t>1.3.2.Несъответствие между мощността на енергийното съоръжение и мощността на работната машина -</t>
  </si>
  <si>
    <t>1.3.3.Недопустимост за изключване на съоръженията по технологични причини - да не се образуват утайки,</t>
  </si>
  <si>
    <t>да ги достигаме без да влизаме в конфликт с технологичните изисквания.</t>
  </si>
  <si>
    <t>Пример - Приоритети при управлението на ПС.</t>
  </si>
  <si>
    <t xml:space="preserve">От друга страна той осигурява по качествени статистически данни. </t>
  </si>
  <si>
    <t>Пример за активен експеримент е заснемането на работна Q-H  характеристика на ПА с притваряне на СК.</t>
  </si>
  <si>
    <t>нията и обслужващия персонал.</t>
  </si>
  <si>
    <t>Пример за пасивен експеримент е заснемането на енергийна характеристика на нов/ремонтиран ПА.</t>
  </si>
  <si>
    <t>1.</t>
  </si>
  <si>
    <t>2.</t>
  </si>
  <si>
    <t>ПС работи през зимата с 2.4 л/с от  гравитачната вода на Хисарлъка.</t>
  </si>
  <si>
    <t>ПС работи през лятото с 11 л/с с гравитачна и сондажна вода и СРК се завишава.</t>
  </si>
  <si>
    <t>Нг = 45 м</t>
  </si>
  <si>
    <t>Q = 8 л/с</t>
  </si>
  <si>
    <t>Q = 2.4 л/с</t>
  </si>
  <si>
    <t>Нр = 154 м</t>
  </si>
  <si>
    <t>Нг =128 м</t>
  </si>
  <si>
    <t>Нр = 54 м</t>
  </si>
  <si>
    <t xml:space="preserve"> Нр = 54 м </t>
  </si>
  <si>
    <t>Отнася се за работата с гравитачната вода 2.4 л/с</t>
  </si>
  <si>
    <t>геодезична височина</t>
  </si>
  <si>
    <t>работна височина</t>
  </si>
  <si>
    <t>3.2.Групова норма при съвместна работа на ЕС + ПС при летен режим.</t>
  </si>
  <si>
    <t>За ЕС Нр  = 154 m</t>
  </si>
  <si>
    <t>СРК = (2.4*0.3+8*1.1)/10.4</t>
  </si>
  <si>
    <t xml:space="preserve">Взема се под внимание участието на всеки </t>
  </si>
  <si>
    <t>водоизточник при съвместната им работа.</t>
  </si>
  <si>
    <t>Пресмятането на плановия СРК за ПЕР се извършва след обработката на данните от отчета.</t>
  </si>
  <si>
    <t xml:space="preserve">2.Изчисляваме плановия СРК  за ПЕР като отношение на сумата от Епл за обектите към сумата от </t>
  </si>
  <si>
    <r>
      <t>Епл</t>
    </r>
    <r>
      <rPr>
        <sz val="8"/>
        <rFont val="Times New Roman"/>
        <family val="1"/>
      </rPr>
      <t xml:space="preserve">Хот = </t>
    </r>
    <r>
      <rPr>
        <sz val="12"/>
        <rFont val="Times New Roman"/>
        <family val="1"/>
      </rPr>
      <t>Q*СРКпл</t>
    </r>
  </si>
  <si>
    <t>10 * 0.9</t>
  </si>
  <si>
    <t>KWh</t>
  </si>
  <si>
    <r>
      <t>Епл</t>
    </r>
    <r>
      <rPr>
        <sz val="8"/>
        <rFont val="Times New Roman"/>
        <family val="1"/>
      </rPr>
      <t xml:space="preserve">Н.село = </t>
    </r>
    <r>
      <rPr>
        <sz val="12"/>
        <rFont val="Times New Roman"/>
        <family val="1"/>
      </rPr>
      <t>Q*СРКпл</t>
    </r>
  </si>
  <si>
    <t>20 * 0.7</t>
  </si>
  <si>
    <t>9+14 = 23</t>
  </si>
  <si>
    <r>
      <t>Епл</t>
    </r>
    <r>
      <rPr>
        <sz val="8"/>
        <rFont val="Times New Roman"/>
        <family val="1"/>
      </rPr>
      <t>Хот</t>
    </r>
    <r>
      <rPr>
        <sz val="12"/>
        <rFont val="Times New Roman"/>
        <family val="1"/>
      </rPr>
      <t xml:space="preserve"> =</t>
    </r>
  </si>
  <si>
    <r>
      <t>Епл</t>
    </r>
    <r>
      <rPr>
        <sz val="8"/>
        <rFont val="Times New Roman"/>
        <family val="1"/>
      </rPr>
      <t>Н.село</t>
    </r>
    <r>
      <rPr>
        <sz val="12"/>
        <rFont val="Times New Roman"/>
        <family val="1"/>
      </rPr>
      <t xml:space="preserve"> =</t>
    </r>
  </si>
  <si>
    <r>
      <t>Епл</t>
    </r>
    <r>
      <rPr>
        <sz val="8"/>
        <rFont val="Times New Roman"/>
        <family val="1"/>
      </rPr>
      <t xml:space="preserve">Н.село </t>
    </r>
    <r>
      <rPr>
        <sz val="12"/>
        <rFont val="Times New Roman"/>
        <family val="1"/>
      </rPr>
      <t>=</t>
    </r>
  </si>
  <si>
    <t>подадената вода.</t>
  </si>
  <si>
    <t>Сумата от подадената вода  е  10 + 20 = 30 м3</t>
  </si>
  <si>
    <t xml:space="preserve">За плановия СРК за ПЕР се получава </t>
  </si>
  <si>
    <r>
      <t>23/30 =</t>
    </r>
    <r>
      <rPr>
        <b/>
        <sz val="12"/>
        <rFont val="Times New Roman"/>
        <family val="1"/>
      </rPr>
      <t xml:space="preserve"> 0.8</t>
    </r>
    <r>
      <rPr>
        <sz val="12"/>
        <rFont val="Times New Roman"/>
        <family val="1"/>
      </rPr>
      <t xml:space="preserve"> KWh/m3</t>
    </r>
  </si>
  <si>
    <r>
      <t xml:space="preserve">Пример  </t>
    </r>
    <r>
      <rPr>
        <sz val="12"/>
        <rFont val="Times New Roman"/>
        <family val="1"/>
      </rPr>
      <t>От месечния производствен отчет имаме:</t>
    </r>
  </si>
  <si>
    <t>Методика за определяне на норма - планов СРК за ПА; ПС; ПЕР</t>
  </si>
  <si>
    <r>
      <t>1. Нормата за разход на енергия</t>
    </r>
    <r>
      <rPr>
        <sz val="12"/>
        <rFont val="Times New Roman"/>
        <family val="1"/>
      </rPr>
      <t xml:space="preserve"> е обоснован разход на енергия за производство на единица </t>
    </r>
  </si>
  <si>
    <t>на ПС с минимални разходи за ел.енергия - без върхова ел. енергия; ниско Нр; високо КПД.</t>
  </si>
  <si>
    <t>В този случай съоръженията не се натоварват напълно. Решенията са подмяна на ПА, честотно управление.</t>
  </si>
  <si>
    <t>между мощността на ел. двигателя и помпата.Резултата е нисък КПД и нисък COS(F).</t>
  </si>
  <si>
    <t>да не изсъхват уплътнителите, да не влиза въздух във водопровода и др.</t>
  </si>
  <si>
    <t xml:space="preserve">В такива случай оптималните енергийни режими са недостижими, но все пак трябва да се стремим </t>
  </si>
  <si>
    <t>и субективни фактори. Нормите трябва да се установят в интервал с достатъчна за практиката</t>
  </si>
  <si>
    <t>доверителна вероятност - за ВиК Русе +-10 %. При преразход 20 % се предприемат спешни мерки.</t>
  </si>
  <si>
    <t>2. Определяне на индивидуалните норми за разход на енергия.</t>
  </si>
  <si>
    <t>първичната информация. Преди започване на опитите трябва да се инструктира персонала.</t>
  </si>
  <si>
    <t>2.2.Изисква се много добро познаване на технологичния процес. Необходимо е моментите на отчитане на</t>
  </si>
  <si>
    <t>отделните уреди да съвпадат в противен случай може да получим неточни резултати. Докато трае опита,</t>
  </si>
  <si>
    <t>производствените условия да се поддържат постоянни. При промяна на някой параметър трябва да се</t>
  </si>
  <si>
    <t>притваряне на СК; пуск и стоп на ПА и др. Съществува риск да нарушим нормалната работа на ПС.</t>
  </si>
  <si>
    <t>Активният експеримент е по скъп, отнема повече време, изисква по-висока квалификация и е по-рисков.</t>
  </si>
  <si>
    <r>
      <t xml:space="preserve">При </t>
    </r>
    <r>
      <rPr>
        <b/>
        <sz val="12"/>
        <rFont val="Times New Roman"/>
        <family val="1"/>
      </rPr>
      <t>пасивния експеримент</t>
    </r>
    <r>
      <rPr>
        <sz val="12"/>
        <rFont val="Times New Roman"/>
        <family val="1"/>
      </rPr>
      <t xml:space="preserve"> данните се събират без да се намесваме в работата на ПС, а само </t>
    </r>
  </si>
  <si>
    <t xml:space="preserve">отчитаме показанията на КИП. Недостатък е, че трае твърде дълго. При това през време на наблюденията </t>
  </si>
  <si>
    <t>съоръжението може да не премине през режима, който най-пълно го характеризира.</t>
  </si>
  <si>
    <t>Предимствата са, че при него не се внасят смущения в технологичния процес. Той е по-безопасен за съоръже-</t>
  </si>
  <si>
    <t>3. Пример за определяне СРК на ПС Хотанца и ПЕР Н. село.</t>
  </si>
  <si>
    <t>Ако КПД = 0.5, то</t>
  </si>
  <si>
    <t>Подадена вода, м3</t>
  </si>
  <si>
    <t>Ел. енергия, KWh</t>
  </si>
  <si>
    <t>Н. село2</t>
  </si>
  <si>
    <t>1.Изчисляваме плановата ел. енергия /Епл/ за всеки обект при зададени - Подадена вода и Планов СРК.</t>
  </si>
  <si>
    <t xml:space="preserve">Сумата от плановата ел. енергия е </t>
  </si>
  <si>
    <r>
      <t>Епл</t>
    </r>
    <r>
      <rPr>
        <sz val="8"/>
        <rFont val="Times New Roman"/>
        <family val="1"/>
      </rPr>
      <t>Хот</t>
    </r>
    <r>
      <rPr>
        <sz val="12"/>
        <rFont val="Times New Roman"/>
        <family val="1"/>
      </rPr>
      <t xml:space="preserve"> +Епл</t>
    </r>
    <r>
      <rPr>
        <sz val="8"/>
        <rFont val="Times New Roman"/>
        <family val="1"/>
      </rPr>
      <t>Н. село</t>
    </r>
  </si>
  <si>
    <t>продукция при оптимални организационни, технически и технологични условия на производството.</t>
  </si>
  <si>
    <t>Нормата за разход на енергия е планов показател. Тя трябва да стимулира подобряването</t>
  </si>
  <si>
    <t>контрол и планиране. За ВиК Русе - СРК [KWh/m3]; [лв/KWh] за  ПА; ПС и ПЕР.</t>
  </si>
  <si>
    <t>1.2.Изследване на връзката между технологичните и енергийните процеси. Целта е да се определят</t>
  </si>
  <si>
    <t xml:space="preserve">Недостижимите норми водят до разхищение на енергийни ресурси, неточно планиране и демотивация на </t>
  </si>
  <si>
    <t>с. Хотанца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</si>
</sst>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9" x14ac:knownFonts="1">
    <font>
      <sz val="10"/>
      <name val="Arial"/>
      <charset val="204"/>
    </font>
    <font>
      <sz val="10"/>
      <name val="Arial"/>
      <charset val="204"/>
    </font>
    <font>
      <sz val="8"/>
      <name val="Times New Roman"/>
      <family val="1"/>
    </font>
    <font>
      <u/>
      <sz val="16"/>
      <name val="Times New Roman"/>
      <family val="1"/>
    </font>
    <font>
      <u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1" xfId="0" applyFont="1" applyFill="1" applyBorder="1" applyAlignment="1"/>
    <xf numFmtId="0" fontId="6" fillId="0" borderId="0" xfId="0" applyFont="1" applyBorder="1" applyAlignment="1"/>
    <xf numFmtId="0" fontId="6" fillId="0" borderId="1" xfId="0" applyFont="1" applyBorder="1" applyAlignment="1"/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Fill="1" applyBorder="1" applyAlignment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74" fontId="6" fillId="0" borderId="5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4" xfId="0" applyFont="1" applyBorder="1" applyAlignment="1">
      <alignment horizontal="center"/>
    </xf>
    <xf numFmtId="0" fontId="6" fillId="0" borderId="4" xfId="1" applyNumberFormat="1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4" fontId="6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1" applyNumberFormat="1" applyFont="1" applyBorder="1" applyAlignment="1"/>
    <xf numFmtId="0" fontId="5" fillId="0" borderId="4" xfId="0" applyFont="1" applyBorder="1" applyAlignment="1">
      <alignment horizontal="center"/>
    </xf>
    <xf numFmtId="0" fontId="6" fillId="0" borderId="0" xfId="0" applyNumberFormat="1" applyFont="1" applyBorder="1" applyAlignment="1"/>
    <xf numFmtId="0" fontId="8" fillId="0" borderId="0" xfId="0" applyFont="1" applyBorder="1" applyAlignment="1">
      <alignment horizontal="left"/>
    </xf>
    <xf numFmtId="0" fontId="6" fillId="0" borderId="11" xfId="0" applyFont="1" applyBorder="1" applyAlignment="1">
      <alignment horizontal="left"/>
    </xf>
  </cellXfs>
  <cellStyles count="2">
    <cellStyle name="Нормален" xfId="0" builtinId="0"/>
    <cellStyle name="Процент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66</xdr:row>
      <xdr:rowOff>95250</xdr:rowOff>
    </xdr:from>
    <xdr:to>
      <xdr:col>2</xdr:col>
      <xdr:colOff>95250</xdr:colOff>
      <xdr:row>68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371475" y="13011150"/>
          <a:ext cx="295275" cy="228600"/>
        </a:xfrm>
        <a:custGeom>
          <a:avLst/>
          <a:gdLst>
            <a:gd name="G0" fmla="+- 5400 0 0"/>
            <a:gd name="G1" fmla="+- 21600 0 5400"/>
            <a:gd name="G2" fmla="+- 21600 0 5400"/>
            <a:gd name="G3" fmla="*/ G0 2929 10000"/>
            <a:gd name="G4" fmla="+- 21600 0 G3"/>
            <a:gd name="G5" fmla="+- 21600 0 G3"/>
            <a:gd name="T0" fmla="*/ 10800 w 21600"/>
            <a:gd name="T1" fmla="*/ 0 h 21600"/>
            <a:gd name="T2" fmla="*/ 3163 w 21600"/>
            <a:gd name="T3" fmla="*/ 3163 h 21600"/>
            <a:gd name="T4" fmla="*/ 0 w 21600"/>
            <a:gd name="T5" fmla="*/ 10800 h 21600"/>
            <a:gd name="T6" fmla="*/ 3163 w 21600"/>
            <a:gd name="T7" fmla="*/ 18437 h 21600"/>
            <a:gd name="T8" fmla="*/ 10800 w 21600"/>
            <a:gd name="T9" fmla="*/ 21600 h 21600"/>
            <a:gd name="T10" fmla="*/ 18437 w 21600"/>
            <a:gd name="T11" fmla="*/ 18437 h 21600"/>
            <a:gd name="T12" fmla="*/ 21600 w 21600"/>
            <a:gd name="T13" fmla="*/ 10800 h 21600"/>
            <a:gd name="T14" fmla="*/ 18437 w 21600"/>
            <a:gd name="T15" fmla="*/ 3163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63</xdr:row>
      <xdr:rowOff>0</xdr:rowOff>
    </xdr:from>
    <xdr:to>
      <xdr:col>7</xdr:col>
      <xdr:colOff>9525</xdr:colOff>
      <xdr:row>64</xdr:row>
      <xdr:rowOff>19050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1428750" y="12430125"/>
          <a:ext cx="5715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209550</xdr:colOff>
      <xdr:row>63</xdr:row>
      <xdr:rowOff>123825</xdr:rowOff>
    </xdr:from>
    <xdr:to>
      <xdr:col>8</xdr:col>
      <xdr:colOff>219075</xdr:colOff>
      <xdr:row>65</xdr:row>
      <xdr:rowOff>28575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2200275" y="12553950"/>
          <a:ext cx="295275" cy="228600"/>
        </a:xfrm>
        <a:prstGeom prst="flowChartMagneticTap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58</xdr:row>
      <xdr:rowOff>180975</xdr:rowOff>
    </xdr:from>
    <xdr:to>
      <xdr:col>14</xdr:col>
      <xdr:colOff>0</xdr:colOff>
      <xdr:row>60</xdr:row>
      <xdr:rowOff>9525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3457575" y="11753850"/>
          <a:ext cx="581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209550</xdr:colOff>
      <xdr:row>60</xdr:row>
      <xdr:rowOff>142875</xdr:rowOff>
    </xdr:from>
    <xdr:to>
      <xdr:col>13</xdr:col>
      <xdr:colOff>95250</xdr:colOff>
      <xdr:row>64</xdr:row>
      <xdr:rowOff>0</xdr:rowOff>
    </xdr:to>
    <xdr:sp macro="" textlink="">
      <xdr:nvSpPr>
        <xdr:cNvPr id="1032" name="Oval 8"/>
        <xdr:cNvSpPr>
          <a:spLocks noChangeArrowheads="1"/>
        </xdr:cNvSpPr>
      </xdr:nvSpPr>
      <xdr:spPr bwMode="auto">
        <a:xfrm>
          <a:off x="2486025" y="12087225"/>
          <a:ext cx="1362075" cy="5048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64</xdr:row>
      <xdr:rowOff>19050</xdr:rowOff>
    </xdr:from>
    <xdr:to>
      <xdr:col>5</xdr:col>
      <xdr:colOff>38100</xdr:colOff>
      <xdr:row>66</xdr:row>
      <xdr:rowOff>142875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 flipV="1">
          <a:off x="657225" y="12611100"/>
          <a:ext cx="8001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59</xdr:row>
      <xdr:rowOff>85725</xdr:rowOff>
    </xdr:from>
    <xdr:to>
      <xdr:col>3</xdr:col>
      <xdr:colOff>161925</xdr:colOff>
      <xdr:row>59</xdr:row>
      <xdr:rowOff>180975</xdr:rowOff>
    </xdr:to>
    <xdr:sp macro="" textlink="">
      <xdr:nvSpPr>
        <xdr:cNvPr id="1037" name="AutoShape 13"/>
        <xdr:cNvSpPr>
          <a:spLocks noChangeArrowheads="1"/>
        </xdr:cNvSpPr>
      </xdr:nvSpPr>
      <xdr:spPr bwMode="auto">
        <a:xfrm>
          <a:off x="542925" y="11868150"/>
          <a:ext cx="476250" cy="76200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59</xdr:row>
      <xdr:rowOff>152400</xdr:rowOff>
    </xdr:from>
    <xdr:to>
      <xdr:col>5</xdr:col>
      <xdr:colOff>276225</xdr:colOff>
      <xdr:row>63</xdr:row>
      <xdr:rowOff>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1009650" y="11934825"/>
          <a:ext cx="6858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209550</xdr:colOff>
      <xdr:row>60</xdr:row>
      <xdr:rowOff>9525</xdr:rowOff>
    </xdr:from>
    <xdr:to>
      <xdr:col>12</xdr:col>
      <xdr:colOff>0</xdr:colOff>
      <xdr:row>64</xdr:row>
      <xdr:rowOff>19050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 flipV="1">
          <a:off x="2486025" y="11953875"/>
          <a:ext cx="97155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64</xdr:row>
      <xdr:rowOff>19050</xdr:rowOff>
    </xdr:from>
    <xdr:to>
      <xdr:col>7</xdr:col>
      <xdr:colOff>228600</xdr:colOff>
      <xdr:row>64</xdr:row>
      <xdr:rowOff>19050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2000250" y="1261110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"/>
  <sheetViews>
    <sheetView tabSelected="1" topLeftCell="A54" zoomScale="145" zoomScaleNormal="145" workbookViewId="0">
      <selection activeCell="Q60" sqref="Q60"/>
    </sheetView>
  </sheetViews>
  <sheetFormatPr defaultColWidth="4.28515625" defaultRowHeight="11.25" x14ac:dyDescent="0.2"/>
  <cols>
    <col min="1" max="1" width="4.28515625" style="3" customWidth="1"/>
    <col min="2" max="2" width="4.28515625" style="5" customWidth="1"/>
    <col min="3" max="3" width="4.28515625" style="3" customWidth="1"/>
    <col min="4" max="4" width="4.140625" style="3" customWidth="1"/>
    <col min="5" max="9" width="4.28515625" style="3" customWidth="1"/>
    <col min="10" max="10" width="4.85546875" style="3" customWidth="1"/>
    <col min="11" max="12" width="4.28515625" style="3" customWidth="1"/>
    <col min="13" max="13" width="4.42578125" style="3" customWidth="1"/>
    <col min="14" max="16" width="4.28515625" style="3" customWidth="1"/>
    <col min="17" max="17" width="4.5703125" style="3" customWidth="1"/>
    <col min="18" max="18" width="4.28515625" style="3" customWidth="1"/>
    <col min="19" max="19" width="4.140625" style="3" customWidth="1"/>
    <col min="20" max="21" width="4.28515625" style="3" customWidth="1"/>
    <col min="22" max="22" width="4.28515625" style="34" customWidth="1"/>
    <col min="23" max="23" width="3.5703125" style="3" customWidth="1"/>
    <col min="24" max="24" width="8.42578125" style="37" customWidth="1"/>
    <col min="25" max="26" width="4.28515625" style="1" customWidth="1"/>
    <col min="27" max="16384" width="4.28515625" style="3"/>
  </cols>
  <sheetData>
    <row r="1" spans="1:26" ht="21.75" customHeight="1" x14ac:dyDescent="0.3">
      <c r="A1" s="1"/>
      <c r="B1" s="1"/>
      <c r="C1" s="2" t="s">
        <v>85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s="5" customFormat="1" ht="7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8" customFormat="1" ht="15.75" x14ac:dyDescent="0.25">
      <c r="A3" s="6" t="s">
        <v>86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10" customFormat="1" ht="15.75" x14ac:dyDescent="0.25">
      <c r="A4" s="9" t="s">
        <v>113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15.75" x14ac:dyDescent="0.25">
      <c r="A5" s="7" t="s">
        <v>114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0" customFormat="1" ht="15.75" x14ac:dyDescent="0.2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10" customFormat="1" ht="15.75" x14ac:dyDescent="0.25">
      <c r="A7" s="9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10" customFormat="1" ht="15.75" x14ac:dyDescent="0.25">
      <c r="A8" s="9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0" customFormat="1" ht="15.75" x14ac:dyDescent="0.25">
      <c r="A9" s="9" t="s">
        <v>115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10" customFormat="1" ht="15.75" x14ac:dyDescent="0.25">
      <c r="A10" s="9" t="s">
        <v>116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10" customFormat="1" ht="15.75" x14ac:dyDescent="0.25">
      <c r="A11" s="9" t="s">
        <v>32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10" customFormat="1" ht="15.75" x14ac:dyDescent="0.25">
      <c r="A12" s="9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10" customFormat="1" ht="15.75" x14ac:dyDescent="0.25">
      <c r="A13" s="9" t="s">
        <v>87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10" customFormat="1" ht="15.75" x14ac:dyDescent="0.25">
      <c r="A14" s="9" t="s">
        <v>39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10" customFormat="1" ht="15.75" x14ac:dyDescent="0.25">
      <c r="A15" s="9" t="s">
        <v>40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10" customFormat="1" ht="15.75" x14ac:dyDescent="0.25">
      <c r="A16" s="9" t="s">
        <v>41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10" customFormat="1" ht="15.75" x14ac:dyDescent="0.25">
      <c r="A17" s="9" t="s">
        <v>88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10" customFormat="1" ht="15.75" x14ac:dyDescent="0.25">
      <c r="A18" s="9" t="s">
        <v>42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10" customFormat="1" ht="15.75" x14ac:dyDescent="0.25">
      <c r="A19" s="9" t="s">
        <v>89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10" customFormat="1" ht="15.75" x14ac:dyDescent="0.25">
      <c r="A20" s="9" t="s">
        <v>43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10" customFormat="1" ht="15.75" x14ac:dyDescent="0.25">
      <c r="A21" s="9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0" customFormat="1" ht="15.75" x14ac:dyDescent="0.25">
      <c r="A22" s="9" t="s">
        <v>91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10" customFormat="1" ht="15.75" x14ac:dyDescent="0.25">
      <c r="A23" s="9" t="s">
        <v>44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10" customFormat="1" ht="15.75" x14ac:dyDescent="0.25">
      <c r="A24" s="9" t="s">
        <v>45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10" customFormat="1" ht="15.75" x14ac:dyDescent="0.25">
      <c r="A25" s="9" t="s">
        <v>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12" customFormat="1" ht="15.75" x14ac:dyDescent="0.25">
      <c r="A26" s="11" t="s">
        <v>33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12" customFormat="1" ht="15.75" x14ac:dyDescent="0.25">
      <c r="A27" s="11" t="s">
        <v>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s="12" customFormat="1" ht="15.75" x14ac:dyDescent="0.25">
      <c r="A28" s="11" t="s">
        <v>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s="12" customFormat="1" ht="15.75" x14ac:dyDescent="0.25">
      <c r="A29" s="11" t="s">
        <v>92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s="12" customFormat="1" ht="15.75" x14ac:dyDescent="0.25">
      <c r="A30" s="11" t="s">
        <v>93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s="12" customFormat="1" ht="15.75" x14ac:dyDescent="0.25">
      <c r="A31" s="11" t="s">
        <v>23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s="12" customFormat="1" ht="15.75" x14ac:dyDescent="0.25">
      <c r="A32" s="11" t="s">
        <v>117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s="12" customFormat="1" ht="15.75" x14ac:dyDescent="0.25">
      <c r="A33" s="11" t="s">
        <v>35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s="12" customFormat="1" ht="15.7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s="8" customFormat="1" ht="15.75" x14ac:dyDescent="0.25">
      <c r="A35" s="6" t="s">
        <v>94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12" customFormat="1" ht="15.75" x14ac:dyDescent="0.25">
      <c r="A36" s="11" t="s">
        <v>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s="12" customFormat="1" ht="15.75" x14ac:dyDescent="0.25">
      <c r="A37" s="11" t="s">
        <v>95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s="12" customFormat="1" ht="15.75" x14ac:dyDescent="0.25">
      <c r="A38" s="11" t="s">
        <v>96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s="12" customFormat="1" ht="15.75" x14ac:dyDescent="0.25">
      <c r="A39" s="11" t="s">
        <v>97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s="12" customFormat="1" ht="15.75" x14ac:dyDescent="0.25">
      <c r="A40" s="11" t="s">
        <v>98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s="12" customFormat="1" ht="15.75" x14ac:dyDescent="0.25">
      <c r="A41" s="11" t="s">
        <v>36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s="12" customFormat="1" ht="15.75" x14ac:dyDescent="0.25">
      <c r="A42" s="11" t="s">
        <v>38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s="12" customFormat="1" ht="15.75" x14ac:dyDescent="0.25">
      <c r="A43" s="11" t="s">
        <v>37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s="12" customFormat="1" ht="15.75" x14ac:dyDescent="0.25">
      <c r="A44" s="11" t="s">
        <v>34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s="12" customFormat="1" ht="15.75" x14ac:dyDescent="0.25">
      <c r="A45" s="11" t="s">
        <v>99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s="12" customFormat="1" ht="15.75" x14ac:dyDescent="0.25">
      <c r="A46" s="11" t="s">
        <v>46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s="12" customFormat="1" ht="15.75" x14ac:dyDescent="0.25">
      <c r="A47" s="11" t="s">
        <v>100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s="12" customFormat="1" ht="15.75" x14ac:dyDescent="0.25">
      <c r="A48" s="11" t="s">
        <v>47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12" customFormat="1" ht="15.75" x14ac:dyDescent="0.25">
      <c r="A49" s="11" t="s">
        <v>101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s="12" customFormat="1" ht="15.75" x14ac:dyDescent="0.25">
      <c r="A50" s="11" t="s">
        <v>102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s="35" customFormat="1" ht="15.75" x14ac:dyDescent="0.25">
      <c r="A51" s="11" t="s">
        <v>103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s="35" customFormat="1" ht="15.75" x14ac:dyDescent="0.25">
      <c r="A52" s="11" t="s">
        <v>104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s="35" customFormat="1" ht="15.75" x14ac:dyDescent="0.25">
      <c r="A53" s="11" t="s">
        <v>48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s="35" customFormat="1" ht="15.75" x14ac:dyDescent="0.25">
      <c r="A54" s="11" t="s">
        <v>49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s="35" customFormat="1" ht="15.7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s="13" customFormat="1" ht="15.75" x14ac:dyDescent="0.25">
      <c r="A56" s="6" t="s">
        <v>105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s="7" customFormat="1" ht="15.75" x14ac:dyDescent="0.25">
      <c r="A57" s="6" t="s">
        <v>50</v>
      </c>
      <c r="B57" s="11" t="s">
        <v>52</v>
      </c>
    </row>
    <row r="58" spans="1:26" s="7" customFormat="1" ht="15.75" x14ac:dyDescent="0.25">
      <c r="A58" s="6" t="s">
        <v>51</v>
      </c>
      <c r="B58" s="11" t="s">
        <v>53</v>
      </c>
    </row>
    <row r="59" spans="1:26" s="11" customFormat="1" ht="16.5" customHeight="1" x14ac:dyDescent="0.25"/>
    <row r="60" spans="1:26" s="14" customFormat="1" ht="12.75" customHeight="1" x14ac:dyDescent="0.25">
      <c r="E60" s="11" t="s">
        <v>56</v>
      </c>
      <c r="O60" s="14" t="s">
        <v>8</v>
      </c>
    </row>
    <row r="61" spans="1:26" s="14" customFormat="1" ht="12.75" customHeight="1" x14ac:dyDescent="0.25">
      <c r="A61" s="11" t="s">
        <v>12</v>
      </c>
    </row>
    <row r="62" spans="1:26" s="14" customFormat="1" ht="12.75" customHeight="1" x14ac:dyDescent="0.25"/>
    <row r="63" spans="1:26" s="14" customFormat="1" ht="12.75" customHeight="1" x14ac:dyDescent="0.25">
      <c r="O63" s="14" t="s">
        <v>118</v>
      </c>
    </row>
    <row r="64" spans="1:26" s="14" customFormat="1" ht="12.75" customHeight="1" x14ac:dyDescent="0.25">
      <c r="E64" s="14" t="s">
        <v>9</v>
      </c>
    </row>
    <row r="65" spans="1:26" s="14" customFormat="1" ht="12.75" customHeight="1" x14ac:dyDescent="0.25"/>
    <row r="66" spans="1:26" s="14" customFormat="1" ht="12.75" customHeight="1" x14ac:dyDescent="0.25">
      <c r="B66" s="14" t="s">
        <v>55</v>
      </c>
      <c r="H66" s="14" t="s">
        <v>11</v>
      </c>
      <c r="J66" s="11" t="s">
        <v>54</v>
      </c>
      <c r="M66" s="11" t="s">
        <v>62</v>
      </c>
    </row>
    <row r="67" spans="1:26" s="14" customFormat="1" ht="12.75" customHeight="1" x14ac:dyDescent="0.25">
      <c r="E67" s="11" t="s">
        <v>58</v>
      </c>
      <c r="J67" s="11" t="s">
        <v>59</v>
      </c>
      <c r="M67" s="11" t="s">
        <v>63</v>
      </c>
    </row>
    <row r="68" spans="1:26" s="14" customFormat="1" ht="12.75" customHeight="1" x14ac:dyDescent="0.25">
      <c r="A68" s="14" t="s">
        <v>10</v>
      </c>
      <c r="E68" s="11" t="s">
        <v>57</v>
      </c>
      <c r="F68" s="11"/>
    </row>
    <row r="69" spans="1:26" s="14" customFormat="1" ht="12.75" customHeight="1" x14ac:dyDescent="0.25">
      <c r="F69" s="11"/>
    </row>
    <row r="70" spans="1:26" s="15" customFormat="1" ht="15.75" x14ac:dyDescent="0.25">
      <c r="A70" s="11" t="s">
        <v>13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s="12" customFormat="1" ht="15.75" x14ac:dyDescent="0.25">
      <c r="A71" s="11" t="s">
        <v>14</v>
      </c>
      <c r="B71" s="11"/>
      <c r="C71" s="11"/>
      <c r="D71" s="11"/>
      <c r="E71" s="11" t="s">
        <v>15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s="12" customFormat="1" ht="15.75" x14ac:dyDescent="0.25">
      <c r="A72" s="11" t="s">
        <v>60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 t="s">
        <v>106</v>
      </c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s="12" customFormat="1" ht="15.75" x14ac:dyDescent="0.25">
      <c r="A73" s="11" t="s">
        <v>20</v>
      </c>
      <c r="B73" s="11"/>
      <c r="C73" s="11"/>
      <c r="D73" s="11"/>
      <c r="E73" s="11"/>
      <c r="F73" s="11"/>
      <c r="G73" s="11"/>
      <c r="H73" s="11"/>
      <c r="I73" s="16" t="s">
        <v>16</v>
      </c>
      <c r="J73" s="17"/>
      <c r="K73" s="18">
        <f>54*272/50000</f>
        <v>0.29376000000000002</v>
      </c>
      <c r="L73" s="17" t="s">
        <v>17</v>
      </c>
      <c r="M73" s="19"/>
      <c r="N73" s="11"/>
      <c r="O73" s="43" t="s">
        <v>61</v>
      </c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s="12" customFormat="1" ht="15.7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38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s="12" customFormat="1" ht="15.75" x14ac:dyDescent="0.25">
      <c r="A75" s="11" t="s">
        <v>64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s="12" customFormat="1" ht="15.75" x14ac:dyDescent="0.25">
      <c r="A76" s="11" t="s">
        <v>65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s="12" customFormat="1" ht="15.75" x14ac:dyDescent="0.25">
      <c r="A77" s="11" t="s">
        <v>19</v>
      </c>
      <c r="B77" s="11"/>
      <c r="C77" s="11"/>
      <c r="D77" s="11"/>
      <c r="E77" s="11"/>
      <c r="F77" s="11"/>
      <c r="G77" s="11"/>
      <c r="H77" s="11"/>
      <c r="I77" s="11"/>
      <c r="J77" s="16" t="s">
        <v>18</v>
      </c>
      <c r="K77" s="17"/>
      <c r="L77" s="18">
        <f>(272*208)/50000</f>
        <v>1.1315200000000001</v>
      </c>
      <c r="M77" s="17" t="s">
        <v>17</v>
      </c>
      <c r="N77" s="19"/>
      <c r="O77" s="43" t="s">
        <v>21</v>
      </c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s="12" customFormat="1" ht="15.7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38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s="12" customFormat="1" ht="15.75" x14ac:dyDescent="0.25">
      <c r="A79" s="11" t="s">
        <v>22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s="12" customFormat="1" ht="15.75" x14ac:dyDescent="0.25">
      <c r="A80" s="11" t="s">
        <v>66</v>
      </c>
      <c r="B80" s="11"/>
      <c r="C80" s="11"/>
      <c r="D80" s="11"/>
      <c r="E80" s="11"/>
      <c r="F80" s="11"/>
      <c r="G80" s="11"/>
      <c r="H80" s="16" t="s">
        <v>16</v>
      </c>
      <c r="I80" s="17"/>
      <c r="J80" s="17">
        <f>(2.4*0.3+8*1.1)/10.4</f>
        <v>0.91538461538461546</v>
      </c>
      <c r="K80" s="17" t="s">
        <v>17</v>
      </c>
      <c r="L80" s="19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s="12" customFormat="1" ht="15.75" x14ac:dyDescent="0.25">
      <c r="A81" s="11" t="s">
        <v>67</v>
      </c>
      <c r="B81" s="11"/>
      <c r="C81" s="11"/>
      <c r="D81" s="11"/>
      <c r="E81" s="11"/>
      <c r="F81" s="11"/>
      <c r="G81" s="11"/>
      <c r="H81" s="11"/>
      <c r="I81" s="11"/>
      <c r="J81" s="38"/>
      <c r="K81" s="11" t="s">
        <v>68</v>
      </c>
      <c r="L81" s="11"/>
      <c r="M81" s="11"/>
      <c r="N81" s="11"/>
      <c r="O81" s="11"/>
      <c r="P81" s="11"/>
      <c r="Q81" s="44"/>
      <c r="R81" s="11"/>
      <c r="S81" s="11"/>
      <c r="T81" s="11"/>
      <c r="U81" s="11"/>
      <c r="V81" s="11"/>
      <c r="W81" s="11"/>
      <c r="X81" s="11"/>
      <c r="Y81" s="11"/>
      <c r="Z81" s="11"/>
    </row>
    <row r="82" spans="1:26" s="12" customFormat="1" ht="15.75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38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s="12" customFormat="1" ht="15.75" x14ac:dyDescent="0.25">
      <c r="A83" s="11" t="s">
        <v>24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s="12" customFormat="1" ht="15.75" x14ac:dyDescent="0.25">
      <c r="A84" s="39" t="s">
        <v>84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s="12" customFormat="1" ht="15.75" x14ac:dyDescent="0.25">
      <c r="A85" s="39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s="10" customFormat="1" ht="15.75" x14ac:dyDescent="0.25">
      <c r="A86" s="20" t="s">
        <v>27</v>
      </c>
      <c r="B86" s="21"/>
      <c r="C86" s="22"/>
      <c r="D86" s="20" t="s">
        <v>107</v>
      </c>
      <c r="E86" s="21"/>
      <c r="F86" s="21"/>
      <c r="G86" s="21"/>
      <c r="H86" s="22"/>
      <c r="I86" s="23" t="s">
        <v>108</v>
      </c>
      <c r="J86" s="24"/>
      <c r="K86" s="24"/>
      <c r="L86" s="25"/>
      <c r="M86" s="20" t="s">
        <v>28</v>
      </c>
      <c r="N86" s="22"/>
      <c r="O86" s="23" t="s">
        <v>29</v>
      </c>
      <c r="P86" s="25"/>
      <c r="Q86" s="23" t="s">
        <v>30</v>
      </c>
      <c r="R86" s="25"/>
      <c r="S86" s="9"/>
      <c r="T86" s="9"/>
      <c r="U86" s="9"/>
      <c r="V86" s="9"/>
      <c r="W86" s="9"/>
      <c r="X86" s="9"/>
      <c r="Y86" s="9"/>
      <c r="Z86" s="9"/>
    </row>
    <row r="87" spans="1:26" s="28" customFormat="1" ht="15.75" x14ac:dyDescent="0.25">
      <c r="A87" s="23" t="s">
        <v>25</v>
      </c>
      <c r="B87" s="24"/>
      <c r="C87" s="24"/>
      <c r="D87" s="23"/>
      <c r="E87" s="24"/>
      <c r="F87" s="24">
        <v>10</v>
      </c>
      <c r="G87" s="24"/>
      <c r="H87" s="25"/>
      <c r="I87" s="23"/>
      <c r="J87" s="24">
        <v>10</v>
      </c>
      <c r="K87" s="24"/>
      <c r="L87" s="24"/>
      <c r="M87" s="26">
        <f>9/10</f>
        <v>0.9</v>
      </c>
      <c r="N87" s="25"/>
      <c r="O87" s="23">
        <f>J87/F87</f>
        <v>1</v>
      </c>
      <c r="P87" s="25"/>
      <c r="Q87" s="27">
        <f>(O87/M87)*100</f>
        <v>111.11111111111111</v>
      </c>
      <c r="R87" s="25"/>
      <c r="S87" s="9"/>
      <c r="T87" s="9"/>
      <c r="U87" s="9"/>
      <c r="V87" s="9"/>
      <c r="W87" s="9"/>
      <c r="X87" s="9"/>
      <c r="Y87" s="9"/>
      <c r="Z87" s="9"/>
    </row>
    <row r="88" spans="1:26" s="9" customFormat="1" ht="15.75" x14ac:dyDescent="0.25">
      <c r="A88" s="23" t="s">
        <v>109</v>
      </c>
      <c r="B88" s="24"/>
      <c r="C88" s="25"/>
      <c r="D88" s="23"/>
      <c r="E88" s="24"/>
      <c r="F88" s="24">
        <v>20</v>
      </c>
      <c r="G88" s="24"/>
      <c r="H88" s="25"/>
      <c r="I88" s="23"/>
      <c r="J88" s="24">
        <v>10</v>
      </c>
      <c r="K88" s="24"/>
      <c r="L88" s="24"/>
      <c r="M88" s="26">
        <f>7/10</f>
        <v>0.7</v>
      </c>
      <c r="N88" s="25"/>
      <c r="O88" s="23">
        <f>J88/F88</f>
        <v>0.5</v>
      </c>
      <c r="P88" s="25"/>
      <c r="Q88" s="27">
        <f>(O88/M88)*100</f>
        <v>71.428571428571431</v>
      </c>
      <c r="R88" s="25"/>
    </row>
    <row r="89" spans="1:26" s="9" customFormat="1" ht="15.75" x14ac:dyDescent="0.25">
      <c r="A89" s="29" t="s">
        <v>26</v>
      </c>
      <c r="B89" s="29"/>
      <c r="C89" s="29"/>
      <c r="D89" s="23"/>
      <c r="E89" s="24"/>
      <c r="F89" s="24">
        <f>SUM(F87:F88)</f>
        <v>30</v>
      </c>
      <c r="G89" s="24"/>
      <c r="H89" s="25"/>
      <c r="I89" s="23"/>
      <c r="J89" s="24">
        <f>SUM(J87:J88)</f>
        <v>20</v>
      </c>
      <c r="K89" s="24"/>
      <c r="L89" s="24"/>
      <c r="M89" s="41">
        <f>23/30</f>
        <v>0.76666666666666672</v>
      </c>
      <c r="N89" s="25"/>
      <c r="O89" s="23">
        <f>J89/F89</f>
        <v>0.66666666666666663</v>
      </c>
      <c r="P89" s="25"/>
      <c r="Q89" s="27">
        <f>(O89/M89)*100</f>
        <v>86.956521739130423</v>
      </c>
      <c r="R89" s="25"/>
    </row>
    <row r="90" spans="1:26" s="9" customFormat="1" ht="15.75" x14ac:dyDescent="0.25">
      <c r="M90" s="14"/>
      <c r="Q90" s="40"/>
    </row>
    <row r="91" spans="1:26" s="9" customFormat="1" ht="15.75" x14ac:dyDescent="0.25">
      <c r="A91" s="9" t="s">
        <v>69</v>
      </c>
      <c r="M91" s="14"/>
      <c r="Q91" s="40"/>
    </row>
    <row r="92" spans="1:26" s="9" customFormat="1" ht="15.75" x14ac:dyDescent="0.25">
      <c r="A92" s="9" t="s">
        <v>110</v>
      </c>
      <c r="M92" s="14"/>
      <c r="Q92" s="40"/>
    </row>
    <row r="93" spans="1:26" s="9" customFormat="1" ht="15.75" x14ac:dyDescent="0.25">
      <c r="C93" s="9" t="s">
        <v>71</v>
      </c>
      <c r="H93" s="9" t="s">
        <v>77</v>
      </c>
      <c r="K93" s="9" t="s">
        <v>72</v>
      </c>
      <c r="M93" s="14"/>
      <c r="N93" s="9" t="s">
        <v>77</v>
      </c>
      <c r="Q93" s="40">
        <f>10*0.9</f>
        <v>9</v>
      </c>
      <c r="R93" s="9" t="s">
        <v>73</v>
      </c>
    </row>
    <row r="94" spans="1:26" s="9" customFormat="1" ht="15.75" x14ac:dyDescent="0.25">
      <c r="C94" s="9" t="s">
        <v>74</v>
      </c>
      <c r="H94" s="9" t="s">
        <v>78</v>
      </c>
      <c r="K94" s="9" t="s">
        <v>75</v>
      </c>
      <c r="M94" s="14"/>
      <c r="N94" s="9" t="s">
        <v>79</v>
      </c>
      <c r="Q94" s="40">
        <f>20*0.7</f>
        <v>14</v>
      </c>
      <c r="R94" s="9" t="s">
        <v>73</v>
      </c>
    </row>
    <row r="95" spans="1:26" s="9" customFormat="1" ht="15.75" x14ac:dyDescent="0.25">
      <c r="A95" s="9" t="s">
        <v>70</v>
      </c>
      <c r="M95" s="14"/>
      <c r="Q95" s="40"/>
    </row>
    <row r="96" spans="1:26" s="9" customFormat="1" ht="15.75" x14ac:dyDescent="0.25">
      <c r="A96" s="9" t="s">
        <v>80</v>
      </c>
      <c r="M96" s="14"/>
      <c r="Q96" s="40"/>
    </row>
    <row r="97" spans="2:26" s="9" customFormat="1" ht="15.75" x14ac:dyDescent="0.25">
      <c r="C97" s="9" t="s">
        <v>111</v>
      </c>
      <c r="K97" s="9" t="s">
        <v>112</v>
      </c>
      <c r="P97" s="14" t="s">
        <v>76</v>
      </c>
      <c r="R97" s="9" t="s">
        <v>73</v>
      </c>
    </row>
    <row r="98" spans="2:26" s="9" customFormat="1" ht="15.75" x14ac:dyDescent="0.25">
      <c r="C98" s="9" t="s">
        <v>81</v>
      </c>
    </row>
    <row r="99" spans="2:26" s="9" customFormat="1" ht="15.75" x14ac:dyDescent="0.25">
      <c r="C99" s="9" t="s">
        <v>82</v>
      </c>
      <c r="L99" s="9" t="s">
        <v>31</v>
      </c>
      <c r="M99" s="14"/>
      <c r="Q99" s="40" t="s">
        <v>83</v>
      </c>
    </row>
    <row r="100" spans="2:26" s="9" customFormat="1" ht="15.75" x14ac:dyDescent="0.25">
      <c r="M100" s="14"/>
      <c r="Q100" s="40"/>
    </row>
    <row r="101" spans="2:26" s="9" customFormat="1" ht="15.75" x14ac:dyDescent="0.25">
      <c r="I101" s="42"/>
    </row>
    <row r="102" spans="2:26" s="9" customFormat="1" ht="15.75" x14ac:dyDescent="0.25">
      <c r="I102" s="42"/>
    </row>
    <row r="103" spans="2:26" s="9" customFormat="1" ht="15.75" x14ac:dyDescent="0.25"/>
    <row r="104" spans="2:26" s="9" customFormat="1" ht="15.75" x14ac:dyDescent="0.25"/>
    <row r="105" spans="2:26" s="14" customFormat="1" ht="15.75" x14ac:dyDescent="0.25"/>
    <row r="106" spans="2:26" s="14" customFormat="1" ht="15.75" x14ac:dyDescent="0.25"/>
    <row r="107" spans="2:26" s="14" customFormat="1" ht="15.75" x14ac:dyDescent="0.25">
      <c r="N107" s="9"/>
    </row>
    <row r="108" spans="2:26" s="14" customFormat="1" ht="15.75" x14ac:dyDescent="0.25"/>
    <row r="109" spans="2:26" s="14" customFormat="1" ht="15.75" x14ac:dyDescent="0.25"/>
    <row r="110" spans="2:26" s="14" customFormat="1" ht="15.75" x14ac:dyDescent="0.25"/>
    <row r="111" spans="2:26" s="30" customFormat="1" ht="15.75" x14ac:dyDescent="0.25">
      <c r="X111" s="36"/>
      <c r="Y111" s="14"/>
      <c r="Z111" s="14"/>
    </row>
    <row r="112" spans="2:26" s="31" customFormat="1" ht="15.75" x14ac:dyDescent="0.25">
      <c r="B112" s="32"/>
      <c r="V112" s="33"/>
      <c r="X112" s="26"/>
      <c r="Y112" s="14"/>
      <c r="Z112" s="14"/>
    </row>
    <row r="113" spans="2:26" s="31" customFormat="1" ht="15.75" x14ac:dyDescent="0.25">
      <c r="B113" s="32"/>
      <c r="V113" s="33"/>
      <c r="X113" s="26"/>
      <c r="Y113" s="14"/>
      <c r="Z113" s="14"/>
    </row>
    <row r="114" spans="2:26" s="31" customFormat="1" ht="15.75" x14ac:dyDescent="0.25">
      <c r="B114" s="32"/>
      <c r="V114" s="33"/>
      <c r="X114" s="26"/>
      <c r="Y114" s="14"/>
      <c r="Z114" s="14"/>
    </row>
    <row r="115" spans="2:26" s="31" customFormat="1" ht="15.75" x14ac:dyDescent="0.25">
      <c r="B115" s="32"/>
      <c r="V115" s="33"/>
      <c r="X115" s="26"/>
      <c r="Y115" s="14"/>
      <c r="Z115" s="14"/>
    </row>
    <row r="116" spans="2:26" s="31" customFormat="1" ht="15.75" x14ac:dyDescent="0.25">
      <c r="B116" s="32"/>
      <c r="V116" s="33"/>
      <c r="X116" s="26"/>
      <c r="Y116" s="14"/>
      <c r="Z116" s="14"/>
    </row>
    <row r="117" spans="2:26" s="31" customFormat="1" ht="15.75" x14ac:dyDescent="0.25">
      <c r="B117" s="32"/>
      <c r="V117" s="33"/>
      <c r="X117" s="26"/>
      <c r="Y117" s="14"/>
      <c r="Z117" s="14"/>
    </row>
    <row r="118" spans="2:26" s="31" customFormat="1" ht="15.75" x14ac:dyDescent="0.25">
      <c r="B118" s="32"/>
      <c r="V118" s="33"/>
      <c r="X118" s="26"/>
      <c r="Y118" s="14"/>
      <c r="Z118" s="14"/>
    </row>
    <row r="119" spans="2:26" s="31" customFormat="1" ht="15.75" x14ac:dyDescent="0.25">
      <c r="B119" s="32"/>
      <c r="V119" s="33"/>
      <c r="X119" s="26"/>
      <c r="Y119" s="14"/>
      <c r="Z119" s="14"/>
    </row>
    <row r="120" spans="2:26" s="31" customFormat="1" ht="15.75" x14ac:dyDescent="0.25">
      <c r="B120" s="32"/>
      <c r="V120" s="33"/>
      <c r="X120" s="26"/>
      <c r="Y120" s="14"/>
      <c r="Z120" s="14"/>
    </row>
    <row r="121" spans="2:26" s="31" customFormat="1" ht="15.75" x14ac:dyDescent="0.25">
      <c r="B121" s="32"/>
      <c r="V121" s="33"/>
      <c r="X121" s="26"/>
      <c r="Y121" s="14"/>
      <c r="Z121" s="14"/>
    </row>
    <row r="122" spans="2:26" s="31" customFormat="1" ht="15.75" x14ac:dyDescent="0.25">
      <c r="B122" s="32"/>
      <c r="V122" s="33"/>
      <c r="X122" s="26"/>
      <c r="Y122" s="14"/>
      <c r="Z122" s="14"/>
    </row>
    <row r="123" spans="2:26" s="31" customFormat="1" ht="15.75" x14ac:dyDescent="0.25">
      <c r="B123" s="32"/>
      <c r="V123" s="33"/>
      <c r="X123" s="26"/>
      <c r="Y123" s="14"/>
      <c r="Z123" s="14"/>
    </row>
    <row r="124" spans="2:26" s="31" customFormat="1" ht="15.75" x14ac:dyDescent="0.25">
      <c r="B124" s="32"/>
      <c r="V124" s="33"/>
      <c r="X124" s="26"/>
      <c r="Y124" s="14"/>
      <c r="Z124" s="14"/>
    </row>
    <row r="125" spans="2:26" s="31" customFormat="1" ht="15.75" x14ac:dyDescent="0.25">
      <c r="B125" s="32"/>
      <c r="V125" s="33"/>
      <c r="X125" s="26"/>
      <c r="Y125" s="14"/>
      <c r="Z125" s="14"/>
    </row>
    <row r="126" spans="2:26" s="31" customFormat="1" ht="15.75" x14ac:dyDescent="0.25">
      <c r="B126" s="32"/>
      <c r="V126" s="33"/>
      <c r="X126" s="26"/>
      <c r="Y126" s="14"/>
      <c r="Z126" s="14"/>
    </row>
    <row r="127" spans="2:26" s="31" customFormat="1" ht="15.75" x14ac:dyDescent="0.25">
      <c r="B127" s="32"/>
      <c r="V127" s="33"/>
      <c r="X127" s="26"/>
      <c r="Y127" s="14"/>
      <c r="Z127" s="14"/>
    </row>
    <row r="128" spans="2:26" s="31" customFormat="1" ht="15.75" x14ac:dyDescent="0.25">
      <c r="B128" s="32"/>
      <c r="V128" s="33"/>
      <c r="X128" s="26"/>
      <c r="Y128" s="14"/>
      <c r="Z128" s="14"/>
    </row>
    <row r="129" spans="2:26" s="31" customFormat="1" ht="15.75" x14ac:dyDescent="0.25">
      <c r="B129" s="32"/>
      <c r="V129" s="33"/>
      <c r="X129" s="26"/>
      <c r="Y129" s="14"/>
      <c r="Z129" s="14"/>
    </row>
    <row r="130" spans="2:26" s="31" customFormat="1" ht="15.75" x14ac:dyDescent="0.25">
      <c r="B130" s="32"/>
      <c r="V130" s="33"/>
      <c r="X130" s="26"/>
      <c r="Y130" s="14"/>
      <c r="Z130" s="14"/>
    </row>
    <row r="131" spans="2:26" s="31" customFormat="1" ht="15.75" x14ac:dyDescent="0.25">
      <c r="B131" s="32"/>
      <c r="V131" s="33"/>
      <c r="X131" s="26"/>
      <c r="Y131" s="14"/>
      <c r="Z131" s="14"/>
    </row>
    <row r="132" spans="2:26" s="31" customFormat="1" ht="15.75" x14ac:dyDescent="0.25">
      <c r="B132" s="32"/>
      <c r="V132" s="33"/>
      <c r="X132" s="26"/>
      <c r="Y132" s="14"/>
      <c r="Z132" s="14"/>
    </row>
    <row r="133" spans="2:26" s="31" customFormat="1" ht="15.75" x14ac:dyDescent="0.25">
      <c r="B133" s="32"/>
      <c r="V133" s="33"/>
      <c r="X133" s="26"/>
      <c r="Y133" s="14"/>
      <c r="Z133" s="14"/>
    </row>
    <row r="134" spans="2:26" s="31" customFormat="1" ht="15.75" x14ac:dyDescent="0.25">
      <c r="B134" s="32"/>
      <c r="V134" s="33"/>
      <c r="X134" s="26"/>
      <c r="Y134" s="14"/>
      <c r="Z134" s="14"/>
    </row>
    <row r="135" spans="2:26" s="31" customFormat="1" ht="15.75" x14ac:dyDescent="0.25">
      <c r="B135" s="32"/>
      <c r="V135" s="33"/>
      <c r="X135" s="26"/>
      <c r="Y135" s="14"/>
      <c r="Z135" s="14"/>
    </row>
  </sheetData>
  <phoneticPr fontId="0" type="noConversion"/>
  <pageMargins left="0.38" right="0.01" top="0.26" bottom="0.03" header="0.11" footer="0.03"/>
  <pageSetup orientation="portrait" horizontalDpi="120" verticalDpi="144" copies="0" r:id="rId1"/>
  <headerFooter alignWithMargins="0">
    <oddHeader>&amp;C&amp;F&amp;RПриложение 14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Rumen Yordanov</cp:lastModifiedBy>
  <cp:lastPrinted>2001-02-11T15:19:57Z</cp:lastPrinted>
  <dcterms:created xsi:type="dcterms:W3CDTF">2000-12-07T20:28:04Z</dcterms:created>
  <dcterms:modified xsi:type="dcterms:W3CDTF">2026-04-17T08:30:19Z</dcterms:modified>
</cp:coreProperties>
</file>