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EE\Techno\"/>
    </mc:Choice>
  </mc:AlternateContent>
  <bookViews>
    <workbookView xWindow="240" yWindow="60" windowWidth="11385" windowHeight="6030" activeTab="2"/>
  </bookViews>
  <sheets>
    <sheet name="Chart1" sheetId="4" r:id="rId1"/>
    <sheet name="Sheet1" sheetId="1" r:id="rId2"/>
    <sheet name="Sheet2" sheetId="2" r:id="rId3"/>
  </sheets>
  <calcPr calcId="162913"/>
</workbook>
</file>

<file path=xl/calcChain.xml><?xml version="1.0" encoding="utf-8"?>
<calcChain xmlns="http://schemas.openxmlformats.org/spreadsheetml/2006/main">
  <c r="E32" i="2" l="1"/>
  <c r="F32" i="2"/>
  <c r="G32" i="2"/>
  <c r="H32" i="2"/>
  <c r="I32" i="2"/>
  <c r="J32" i="2"/>
  <c r="K32" i="2"/>
  <c r="L32" i="2"/>
  <c r="D32" i="2"/>
  <c r="E39" i="2"/>
  <c r="F39" i="2"/>
  <c r="G39" i="2"/>
  <c r="H39" i="2"/>
  <c r="I39" i="2"/>
  <c r="J39" i="2"/>
  <c r="K39" i="2"/>
  <c r="L39" i="2"/>
  <c r="D39" i="2"/>
  <c r="G42" i="2"/>
  <c r="H42" i="2"/>
  <c r="I42" i="2"/>
  <c r="J42" i="2"/>
  <c r="K42" i="2"/>
  <c r="L42" i="2"/>
  <c r="F42" i="2"/>
  <c r="E42" i="2"/>
  <c r="D42" i="2"/>
  <c r="E35" i="2"/>
  <c r="F35" i="2"/>
  <c r="G35" i="2"/>
  <c r="H35" i="2"/>
  <c r="I35" i="2"/>
  <c r="J35" i="2"/>
  <c r="K35" i="2"/>
  <c r="L35" i="2"/>
  <c r="D35" i="2"/>
  <c r="E28" i="2"/>
  <c r="F28" i="2"/>
  <c r="G28" i="2"/>
  <c r="H28" i="2"/>
  <c r="I28" i="2"/>
  <c r="J28" i="2"/>
  <c r="K28" i="2"/>
  <c r="L28" i="2"/>
  <c r="D28" i="2"/>
  <c r="E25" i="2"/>
  <c r="F25" i="2"/>
  <c r="G25" i="2"/>
  <c r="H25" i="2"/>
  <c r="I25" i="2"/>
  <c r="J25" i="2"/>
  <c r="K25" i="2"/>
  <c r="L25" i="2"/>
  <c r="D25" i="2"/>
  <c r="E23" i="2"/>
  <c r="F23" i="2"/>
  <c r="G23" i="2"/>
  <c r="H23" i="2"/>
  <c r="I23" i="2"/>
  <c r="J23" i="2"/>
  <c r="K23" i="2"/>
  <c r="L23" i="2"/>
  <c r="D23" i="2"/>
</calcChain>
</file>

<file path=xl/sharedStrings.xml><?xml version="1.0" encoding="utf-8"?>
<sst xmlns="http://schemas.openxmlformats.org/spreadsheetml/2006/main" count="57" uniqueCount="44">
  <si>
    <t>Товар %</t>
  </si>
  <si>
    <t>400 KVA</t>
  </si>
  <si>
    <t>630 KVA</t>
  </si>
  <si>
    <t>1000 KVA</t>
  </si>
  <si>
    <t>Приложение 1</t>
  </si>
  <si>
    <t>TRPR1</t>
  </si>
  <si>
    <t>Методика за изчисление на загубите на активна и реактивната мощност на силовите трансформатори</t>
  </si>
  <si>
    <t>Данни от справочника на енергетика за  силовите трансформатори</t>
  </si>
  <si>
    <t>Мощност KVA</t>
  </si>
  <si>
    <t>Загуби на празен ход</t>
  </si>
  <si>
    <t>Загуби на късо съединение</t>
  </si>
  <si>
    <t>Напрежение на късо %</t>
  </si>
  <si>
    <t>Ток на празен ход I %</t>
  </si>
  <si>
    <t>КПД</t>
  </si>
  <si>
    <t>ЗАГУБИ НА ПРАЗЕН ХОД</t>
  </si>
  <si>
    <t>bтр = 0</t>
  </si>
  <si>
    <t>Загуби на активна мощност</t>
  </si>
  <si>
    <t>Ртр КW</t>
  </si>
  <si>
    <t>Загуби на реактивна мощност</t>
  </si>
  <si>
    <t>Qтр КVAR</t>
  </si>
  <si>
    <t>ЗАГУБИ ПРИ НАТОВАРВАНЕ 50 %.</t>
  </si>
  <si>
    <t>ЗАГУБИ ПРИ НАТОВАРВАНЕ 100 %.</t>
  </si>
  <si>
    <t>Изчисляване загубите в трансформаторите:</t>
  </si>
  <si>
    <t>Qтр = Sн*(Io + Uk*bтр*bтр)/100</t>
  </si>
  <si>
    <t>bтр = S/Sн  - коефициент на натоварване</t>
  </si>
  <si>
    <t>Io - ток на празен ход в %</t>
  </si>
  <si>
    <t>Uк - напрежение на късо в %</t>
  </si>
  <si>
    <t>Изводи:</t>
  </si>
  <si>
    <t>Включването на няколко трансформатора без товар  снижават СОS(F) на обекта.</t>
  </si>
  <si>
    <t>Рo- загуби на празен ход,KW</t>
  </si>
  <si>
    <t>Pтр = Рo + Рk* bтр*bтр</t>
  </si>
  <si>
    <t>Загуби на активна мощност в kW в зависимост от натоварването на силовите трансформатори</t>
  </si>
  <si>
    <t>Мощност</t>
  </si>
  <si>
    <t>Загуби на реактивна мощност в kVAR в зависимост от натоварването на силовите трансформатори</t>
  </si>
  <si>
    <t>bтр = 0,25</t>
  </si>
  <si>
    <t>bтр = 1</t>
  </si>
  <si>
    <t>Ро, КW</t>
  </si>
  <si>
    <t>Рк, КW</t>
  </si>
  <si>
    <t>Номинален ток I, A</t>
  </si>
  <si>
    <t>при включен ТМ, КWh</t>
  </si>
  <si>
    <t>Загуби на ел. енергия за 1 година</t>
  </si>
  <si>
    <t>Рk - загуби на късо съединение, KW</t>
  </si>
  <si>
    <t>1. Загубите на реактивна ел. енергия са значително по-големи от загубите на активна енергия.</t>
  </si>
  <si>
    <t>2. При нарастване натоварването на трансформаторите съотношетието Ртр/Qтр намалява.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</si>
</sst>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.0"/>
    <numFmt numFmtId="178" formatCode="0.000"/>
  </numFmts>
  <fonts count="6" x14ac:knownFonts="1">
    <font>
      <sz val="10"/>
      <name val="Tahoma"/>
      <charset val="204"/>
    </font>
    <font>
      <b/>
      <u/>
      <sz val="10"/>
      <name val="Tahoma"/>
      <family val="2"/>
    </font>
    <font>
      <b/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b/>
      <i/>
      <sz val="10"/>
      <name val="Tahoma"/>
      <family val="2"/>
      <charset val="204"/>
    </font>
    <font>
      <b/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1" fontId="0" fillId="0" borderId="0" xfId="0" applyNumberFormat="1"/>
    <xf numFmtId="172" fontId="0" fillId="0" borderId="0" xfId="0" applyNumberFormat="1"/>
    <xf numFmtId="2" fontId="0" fillId="0" borderId="0" xfId="0" applyNumberFormat="1"/>
    <xf numFmtId="178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172" fontId="4" fillId="0" borderId="0" xfId="0" applyNumberFormat="1" applyFont="1"/>
    <xf numFmtId="0" fontId="5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228541882109618E-2"/>
          <c:y val="3.5714285714285712E-2"/>
          <c:w val="0.85315408479834542"/>
          <c:h val="0.8945578231292516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Sheet1!$B$5:$D$5</c:f>
              <c:numCache>
                <c:formatCode>General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Sheet1!$B$6:$D$6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2.35</c:v>
                </c:pt>
                <c:pt idx="2">
                  <c:v>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C3-410A-B9A1-F0484641D82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Sheet1!$B$5:$D$5</c:f>
              <c:numCache>
                <c:formatCode>General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Sheet1!$B$7:$D$7</c:f>
              <c:numCache>
                <c:formatCode>General</c:formatCode>
                <c:ptCount val="3"/>
                <c:pt idx="0">
                  <c:v>1.58</c:v>
                </c:pt>
                <c:pt idx="1">
                  <c:v>3.38</c:v>
                </c:pt>
                <c:pt idx="2">
                  <c:v>8.7799999999999994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C3-410A-B9A1-F0484641D82A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Sheet1!$B$5:$D$5</c:f>
              <c:numCache>
                <c:formatCode>General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Sheet1!$B$8:$D$8</c:f>
              <c:numCache>
                <c:formatCode>General</c:formatCode>
                <c:ptCount val="3"/>
                <c:pt idx="0">
                  <c:v>2.27</c:v>
                </c:pt>
                <c:pt idx="1">
                  <c:v>4.9000000000000004</c:v>
                </c:pt>
                <c:pt idx="2">
                  <c:v>12.77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C3-410A-B9A1-F0484641D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002288"/>
        <c:axId val="1"/>
      </c:scatterChart>
      <c:valAx>
        <c:axId val="19100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910002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1416755187524701"/>
          <c:y val="0.42857142857142855"/>
          <c:w val="0.9958635565736117"/>
          <c:h val="0.53741491496184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bg-BG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bg-BG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sng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bg-BG"/>
              <a:t>Загуби в трансформаторите</a:t>
            </a:r>
          </a:p>
        </c:rich>
      </c:tx>
      <c:layout>
        <c:manualLayout>
          <c:xMode val="edge"/>
          <c:yMode val="edge"/>
          <c:x val="0.38048092924554644"/>
          <c:y val="3.0885407365316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36775106082038E-2"/>
          <c:y val="0.1214826611330285"/>
          <c:w val="0.70862800565770867"/>
          <c:h val="0.7700765298941129"/>
        </c:manualLayout>
      </c:layout>
      <c:scatterChart>
        <c:scatterStyle val="smoothMarker"/>
        <c:varyColors val="0"/>
        <c:ser>
          <c:idx val="0"/>
          <c:order val="0"/>
          <c:tx>
            <c:v>ТМ400/20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Sheet1!$B$5:$D$5</c:f>
              <c:numCache>
                <c:formatCode>General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Sheet1!$B$6:$D$6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2.35</c:v>
                </c:pt>
                <c:pt idx="2">
                  <c:v>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D3-463C-9EB4-05D1B35C1978}"/>
            </c:ext>
          </c:extLst>
        </c:ser>
        <c:ser>
          <c:idx val="1"/>
          <c:order val="1"/>
          <c:tx>
            <c:v>ТМ630/20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Sheet1!$B$5:$D$5</c:f>
              <c:numCache>
                <c:formatCode>General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Sheet1!$B$7:$D$7</c:f>
              <c:numCache>
                <c:formatCode>General</c:formatCode>
                <c:ptCount val="3"/>
                <c:pt idx="0">
                  <c:v>1.58</c:v>
                </c:pt>
                <c:pt idx="1">
                  <c:v>3.38</c:v>
                </c:pt>
                <c:pt idx="2">
                  <c:v>8.7799999999999994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D3-463C-9EB4-05D1B35C1978}"/>
            </c:ext>
          </c:extLst>
        </c:ser>
        <c:ser>
          <c:idx val="2"/>
          <c:order val="2"/>
          <c:tx>
            <c:v>ТМ1000/20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Sheet1!$B$5:$D$5</c:f>
              <c:numCache>
                <c:formatCode>General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Sheet1!$B$8:$D$8</c:f>
              <c:numCache>
                <c:formatCode>General</c:formatCode>
                <c:ptCount val="3"/>
                <c:pt idx="0">
                  <c:v>2.27</c:v>
                </c:pt>
                <c:pt idx="1">
                  <c:v>4.9000000000000004</c:v>
                </c:pt>
                <c:pt idx="2">
                  <c:v>12.77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D3-463C-9EB4-05D1B35C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003120"/>
        <c:axId val="1"/>
      </c:scatterChart>
      <c:valAx>
        <c:axId val="191000312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% натоварване</a:t>
                </a:r>
              </a:p>
            </c:rich>
          </c:tx>
          <c:layout>
            <c:manualLayout>
              <c:xMode val="edge"/>
              <c:yMode val="edge"/>
              <c:x val="0.39745395655330318"/>
              <c:y val="0.93068073707281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Загуби , К</a:t>
                </a:r>
                <a:r>
                  <a:rPr lang="en-US"/>
                  <a:t>W</a:t>
                </a:r>
              </a:p>
            </c:rich>
          </c:tx>
          <c:layout>
            <c:manualLayout>
              <c:xMode val="edge"/>
              <c:yMode val="edge"/>
              <c:x val="4.1018298244634314E-2"/>
              <c:y val="0.46534036853640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910003120"/>
        <c:crosses val="autoZero"/>
        <c:crossBetween val="midCat"/>
        <c:majorUnit val="2"/>
        <c:minorUnit val="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gamma/>
                <a:tint val="0"/>
                <a:invGamma/>
              </a:srgbClr>
            </a:gs>
          </a:gsLst>
          <a:lin ang="5400000" scaled="1"/>
        </a:gra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036775190335243"/>
          <c:y val="7.2066022675000674E-2"/>
          <c:w val="0.99434232423074764"/>
          <c:h val="0.253260600156939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sng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120" verticalDpi="144" copies="0"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591175"/>
    <xdr:graphicFrame macro="">
      <xdr:nvGraphicFramePr>
        <xdr:cNvPr id="2" name="Ди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10</xdr:row>
      <xdr:rowOff>95250</xdr:rowOff>
    </xdr:from>
    <xdr:to>
      <xdr:col>11</xdr:col>
      <xdr:colOff>476250</xdr:colOff>
      <xdr:row>38</xdr:row>
      <xdr:rowOff>95250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43</xdr:row>
      <xdr:rowOff>47625</xdr:rowOff>
    </xdr:from>
    <xdr:to>
      <xdr:col>11</xdr:col>
      <xdr:colOff>419100</xdr:colOff>
      <xdr:row>53</xdr:row>
      <xdr:rowOff>114300</xdr:rowOff>
    </xdr:to>
    <xdr:pic>
      <xdr:nvPicPr>
        <xdr:cNvPr id="3075" name="Picture 2" descr="High Voltage Power Transformer Stock Photo, Picture And Royalty Free Image.  Image 40954557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7010400"/>
          <a:ext cx="16287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75" workbookViewId="0">
      <selection activeCell="V28" sqref="V28"/>
    </sheetView>
  </sheetViews>
  <sheetFormatPr defaultRowHeight="12.75" x14ac:dyDescent="0.2"/>
  <cols>
    <col min="1" max="1" width="10.7109375" customWidth="1"/>
  </cols>
  <sheetData>
    <row r="1" spans="1:12" x14ac:dyDescent="0.2">
      <c r="A1" t="s">
        <v>4</v>
      </c>
      <c r="L1" t="s">
        <v>5</v>
      </c>
    </row>
    <row r="2" spans="1:12" x14ac:dyDescent="0.2">
      <c r="A2" s="9" t="s">
        <v>31</v>
      </c>
    </row>
    <row r="4" spans="1:12" x14ac:dyDescent="0.2">
      <c r="A4" t="s">
        <v>32</v>
      </c>
      <c r="B4" s="5" t="s">
        <v>1</v>
      </c>
      <c r="C4" s="5" t="s">
        <v>2</v>
      </c>
      <c r="D4" s="5" t="s">
        <v>3</v>
      </c>
    </row>
    <row r="5" spans="1:12" x14ac:dyDescent="0.2">
      <c r="A5" s="1" t="s">
        <v>0</v>
      </c>
      <c r="B5" s="6">
        <v>0</v>
      </c>
      <c r="C5" s="6">
        <v>50</v>
      </c>
      <c r="D5" s="6">
        <v>100</v>
      </c>
    </row>
    <row r="6" spans="1:12" x14ac:dyDescent="0.2">
      <c r="A6" s="2">
        <v>0</v>
      </c>
      <c r="B6" s="5">
        <v>1.1000000000000001</v>
      </c>
      <c r="C6" s="5">
        <v>2.35</v>
      </c>
      <c r="D6" s="5">
        <v>6.1</v>
      </c>
    </row>
    <row r="7" spans="1:12" x14ac:dyDescent="0.2">
      <c r="A7" s="3">
        <v>50</v>
      </c>
      <c r="B7" s="7">
        <v>1.58</v>
      </c>
      <c r="C7" s="7">
        <v>3.38</v>
      </c>
      <c r="D7" s="7">
        <v>8.7799999999999994</v>
      </c>
    </row>
    <row r="8" spans="1:12" x14ac:dyDescent="0.2">
      <c r="A8" s="4">
        <v>100</v>
      </c>
      <c r="B8" s="8">
        <v>2.27</v>
      </c>
      <c r="C8" s="8">
        <v>4.9000000000000004</v>
      </c>
      <c r="D8" s="8">
        <v>12.77</v>
      </c>
    </row>
    <row r="43" spans="1:4" x14ac:dyDescent="0.2">
      <c r="A43" s="9" t="s">
        <v>33</v>
      </c>
    </row>
    <row r="45" spans="1:4" x14ac:dyDescent="0.2">
      <c r="A45" t="s">
        <v>32</v>
      </c>
      <c r="B45" s="5" t="s">
        <v>1</v>
      </c>
      <c r="C45" s="5" t="s">
        <v>2</v>
      </c>
      <c r="D45" s="5" t="s">
        <v>3</v>
      </c>
    </row>
    <row r="46" spans="1:4" x14ac:dyDescent="0.2">
      <c r="A46" s="1" t="s">
        <v>0</v>
      </c>
      <c r="B46" s="6">
        <v>0</v>
      </c>
      <c r="C46" s="6">
        <v>50</v>
      </c>
      <c r="D46" s="6">
        <v>100</v>
      </c>
    </row>
    <row r="47" spans="1:4" x14ac:dyDescent="0.2">
      <c r="A47" s="2">
        <v>0</v>
      </c>
      <c r="B47" s="5">
        <v>7.2</v>
      </c>
      <c r="C47" s="5">
        <v>10.08</v>
      </c>
      <c r="D47" s="5">
        <v>14</v>
      </c>
    </row>
    <row r="48" spans="1:4" x14ac:dyDescent="0.2">
      <c r="A48" s="3">
        <v>50</v>
      </c>
      <c r="B48" s="7">
        <v>12.2</v>
      </c>
      <c r="C48" s="7">
        <v>19.53</v>
      </c>
      <c r="D48" s="7">
        <v>29</v>
      </c>
    </row>
    <row r="49" spans="1:4" x14ac:dyDescent="0.2">
      <c r="A49" s="4">
        <v>100</v>
      </c>
      <c r="B49" s="8">
        <v>27.2</v>
      </c>
      <c r="C49" s="8">
        <v>47.9</v>
      </c>
      <c r="D49" s="8">
        <v>74</v>
      </c>
    </row>
  </sheetData>
  <phoneticPr fontId="0" type="noConversion"/>
  <pageMargins left="0.75" right="0.3" top="0.74" bottom="0.57999999999999996" header="0.33" footer="0.16"/>
  <pageSetup paperSize="9" orientation="portrait" horizontalDpi="120" verticalDpi="144" copies="0" r:id="rId1"/>
  <headerFooter alignWithMargins="0">
    <oddHeader>&amp;C&amp;F&amp;R&amp;D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zoomScale="130" zoomScaleNormal="130" workbookViewId="0">
      <selection activeCell="D19" sqref="D19"/>
    </sheetView>
  </sheetViews>
  <sheetFormatPr defaultRowHeight="12.75" x14ac:dyDescent="0.2"/>
  <cols>
    <col min="2" max="2" width="14.5703125" customWidth="1"/>
    <col min="3" max="3" width="10.28515625" customWidth="1"/>
    <col min="15" max="20" width="10.5703125" bestFit="1" customWidth="1"/>
  </cols>
  <sheetData>
    <row r="1" spans="1:12" x14ac:dyDescent="0.2">
      <c r="A1" s="14" t="s">
        <v>6</v>
      </c>
    </row>
    <row r="3" spans="1:12" x14ac:dyDescent="0.2">
      <c r="A3" t="s">
        <v>7</v>
      </c>
    </row>
    <row r="5" spans="1:12" x14ac:dyDescent="0.2">
      <c r="A5" t="s">
        <v>8</v>
      </c>
      <c r="D5">
        <v>50</v>
      </c>
      <c r="E5">
        <v>63</v>
      </c>
      <c r="F5">
        <v>100</v>
      </c>
      <c r="G5">
        <v>160</v>
      </c>
      <c r="H5">
        <v>250</v>
      </c>
      <c r="I5">
        <v>320</v>
      </c>
      <c r="J5">
        <v>400</v>
      </c>
      <c r="K5">
        <v>630</v>
      </c>
      <c r="L5">
        <v>1000</v>
      </c>
    </row>
    <row r="7" spans="1:12" x14ac:dyDescent="0.2">
      <c r="A7" t="s">
        <v>9</v>
      </c>
    </row>
    <row r="8" spans="1:12" x14ac:dyDescent="0.2">
      <c r="A8" t="s">
        <v>36</v>
      </c>
      <c r="D8">
        <v>0.42</v>
      </c>
      <c r="E8">
        <v>0.3</v>
      </c>
      <c r="F8">
        <v>0.67</v>
      </c>
      <c r="G8">
        <v>0.5</v>
      </c>
      <c r="H8">
        <v>0.82</v>
      </c>
      <c r="I8">
        <v>1.55</v>
      </c>
      <c r="J8">
        <v>1.1000000000000001</v>
      </c>
      <c r="K8">
        <v>1.58</v>
      </c>
      <c r="L8">
        <v>2.27</v>
      </c>
    </row>
    <row r="10" spans="1:12" x14ac:dyDescent="0.2">
      <c r="A10" t="s">
        <v>10</v>
      </c>
    </row>
    <row r="11" spans="1:12" x14ac:dyDescent="0.2">
      <c r="A11" t="s">
        <v>37</v>
      </c>
      <c r="D11">
        <v>1.26</v>
      </c>
      <c r="E11">
        <v>1.54</v>
      </c>
      <c r="F11">
        <v>2.25</v>
      </c>
      <c r="G11">
        <v>2.82</v>
      </c>
      <c r="H11">
        <v>3.5</v>
      </c>
      <c r="I11">
        <v>5.6</v>
      </c>
      <c r="J11">
        <v>5</v>
      </c>
      <c r="K11">
        <v>7.2</v>
      </c>
      <c r="L11">
        <v>10.5</v>
      </c>
    </row>
    <row r="13" spans="1:12" x14ac:dyDescent="0.2">
      <c r="A13" t="s">
        <v>11</v>
      </c>
      <c r="D13">
        <v>4.4000000000000004</v>
      </c>
      <c r="E13">
        <v>4</v>
      </c>
      <c r="F13">
        <v>4.4000000000000004</v>
      </c>
      <c r="G13">
        <v>4</v>
      </c>
      <c r="H13">
        <v>4.5</v>
      </c>
      <c r="I13">
        <v>4.7</v>
      </c>
      <c r="J13">
        <v>5</v>
      </c>
      <c r="K13">
        <v>6</v>
      </c>
      <c r="L13">
        <v>6</v>
      </c>
    </row>
    <row r="15" spans="1:12" x14ac:dyDescent="0.2">
      <c r="A15" t="s">
        <v>12</v>
      </c>
      <c r="D15">
        <v>8</v>
      </c>
      <c r="E15">
        <v>4.3</v>
      </c>
      <c r="F15">
        <v>7.2</v>
      </c>
      <c r="G15">
        <v>2.4</v>
      </c>
      <c r="H15">
        <v>2</v>
      </c>
      <c r="I15">
        <v>5.5</v>
      </c>
      <c r="J15">
        <v>1.8</v>
      </c>
      <c r="K15">
        <v>1.6</v>
      </c>
      <c r="L15">
        <v>1.4</v>
      </c>
    </row>
    <row r="17" spans="1:20" x14ac:dyDescent="0.2">
      <c r="A17" t="s">
        <v>38</v>
      </c>
      <c r="D17">
        <v>1.4</v>
      </c>
      <c r="E17">
        <v>1.8</v>
      </c>
      <c r="F17">
        <v>2.9</v>
      </c>
      <c r="G17">
        <v>5.2</v>
      </c>
      <c r="H17">
        <v>7.2</v>
      </c>
      <c r="I17">
        <v>9.1</v>
      </c>
      <c r="J17">
        <v>11.6</v>
      </c>
      <c r="K17">
        <v>18.2</v>
      </c>
      <c r="L17">
        <v>29</v>
      </c>
    </row>
    <row r="19" spans="1:20" x14ac:dyDescent="0.2">
      <c r="A19" t="s">
        <v>13</v>
      </c>
      <c r="D19">
        <v>0.97</v>
      </c>
      <c r="E19">
        <v>0.97</v>
      </c>
      <c r="F19">
        <v>0.97</v>
      </c>
      <c r="G19">
        <v>0.97</v>
      </c>
      <c r="H19">
        <v>0.97</v>
      </c>
      <c r="I19">
        <v>0.98</v>
      </c>
      <c r="J19">
        <v>0.98</v>
      </c>
      <c r="K19">
        <v>0.98</v>
      </c>
      <c r="L19">
        <v>0.99</v>
      </c>
    </row>
    <row r="21" spans="1:20" x14ac:dyDescent="0.2">
      <c r="A21" s="18" t="s">
        <v>14</v>
      </c>
      <c r="D21" s="14" t="s">
        <v>15</v>
      </c>
    </row>
    <row r="22" spans="1:20" x14ac:dyDescent="0.2">
      <c r="A22" t="s">
        <v>16</v>
      </c>
    </row>
    <row r="23" spans="1:20" x14ac:dyDescent="0.2">
      <c r="A23" t="s">
        <v>17</v>
      </c>
      <c r="D23">
        <f>D8</f>
        <v>0.42</v>
      </c>
      <c r="E23">
        <f t="shared" ref="E23:L23" si="0">E8</f>
        <v>0.3</v>
      </c>
      <c r="F23">
        <f t="shared" si="0"/>
        <v>0.67</v>
      </c>
      <c r="G23">
        <f t="shared" si="0"/>
        <v>0.5</v>
      </c>
      <c r="H23">
        <f t="shared" si="0"/>
        <v>0.82</v>
      </c>
      <c r="I23">
        <f t="shared" si="0"/>
        <v>1.55</v>
      </c>
      <c r="J23" s="14">
        <f t="shared" si="0"/>
        <v>1.1000000000000001</v>
      </c>
      <c r="K23" s="14">
        <f t="shared" si="0"/>
        <v>1.58</v>
      </c>
      <c r="L23" s="14">
        <f t="shared" si="0"/>
        <v>2.27</v>
      </c>
    </row>
    <row r="24" spans="1:20" x14ac:dyDescent="0.2">
      <c r="A24" t="s">
        <v>40</v>
      </c>
    </row>
    <row r="25" spans="1:20" x14ac:dyDescent="0.2">
      <c r="A25" t="s">
        <v>39</v>
      </c>
      <c r="D25" s="10">
        <f>24*365*D23</f>
        <v>3679.2</v>
      </c>
      <c r="E25" s="10">
        <f t="shared" ref="E25:L25" si="1">24*365*E23</f>
        <v>2628</v>
      </c>
      <c r="F25" s="10">
        <f t="shared" si="1"/>
        <v>5869.2000000000007</v>
      </c>
      <c r="G25" s="10">
        <f t="shared" si="1"/>
        <v>4380</v>
      </c>
      <c r="H25" s="10">
        <f t="shared" si="1"/>
        <v>7183.2</v>
      </c>
      <c r="I25" s="10">
        <f t="shared" si="1"/>
        <v>13578</v>
      </c>
      <c r="J25" s="10">
        <f t="shared" si="1"/>
        <v>9636</v>
      </c>
      <c r="K25" s="10">
        <f t="shared" si="1"/>
        <v>13840.800000000001</v>
      </c>
      <c r="L25" s="10">
        <f t="shared" si="1"/>
        <v>19885.2</v>
      </c>
    </row>
    <row r="27" spans="1:20" x14ac:dyDescent="0.2">
      <c r="A27" t="s">
        <v>18</v>
      </c>
      <c r="O27" s="12"/>
      <c r="P27" s="12"/>
      <c r="Q27" s="12"/>
      <c r="R27" s="12"/>
      <c r="S27" s="12"/>
      <c r="T27" s="12"/>
    </row>
    <row r="28" spans="1:20" x14ac:dyDescent="0.2">
      <c r="A28" t="s">
        <v>19</v>
      </c>
      <c r="D28">
        <f>D5*D15/100</f>
        <v>4</v>
      </c>
      <c r="E28">
        <f t="shared" ref="E28:L28" si="2">E5*E15/100</f>
        <v>2.7089999999999996</v>
      </c>
      <c r="F28">
        <f t="shared" si="2"/>
        <v>7.2</v>
      </c>
      <c r="G28">
        <f t="shared" si="2"/>
        <v>3.84</v>
      </c>
      <c r="H28">
        <f t="shared" si="2"/>
        <v>5</v>
      </c>
      <c r="I28">
        <f t="shared" si="2"/>
        <v>17.600000000000001</v>
      </c>
      <c r="J28" s="16">
        <f t="shared" si="2"/>
        <v>7.2</v>
      </c>
      <c r="K28" s="16">
        <f t="shared" si="2"/>
        <v>10.08</v>
      </c>
      <c r="L28" s="16">
        <f t="shared" si="2"/>
        <v>14</v>
      </c>
      <c r="O28" s="13"/>
      <c r="P28" s="13"/>
      <c r="Q28" s="13"/>
      <c r="R28" s="13"/>
      <c r="S28" s="13"/>
      <c r="T28" s="13"/>
    </row>
    <row r="30" spans="1:20" x14ac:dyDescent="0.2">
      <c r="A30" s="18" t="s">
        <v>20</v>
      </c>
      <c r="D30" s="14" t="s">
        <v>34</v>
      </c>
    </row>
    <row r="31" spans="1:20" x14ac:dyDescent="0.2">
      <c r="A31" t="s">
        <v>16</v>
      </c>
    </row>
    <row r="32" spans="1:20" x14ac:dyDescent="0.2">
      <c r="A32" t="s">
        <v>17</v>
      </c>
      <c r="D32">
        <f>D8+D11*0.5*0.5</f>
        <v>0.73499999999999999</v>
      </c>
      <c r="E32">
        <f t="shared" ref="E32:L32" si="3">E8+E11*0.5*0.5</f>
        <v>0.68500000000000005</v>
      </c>
      <c r="F32">
        <f t="shared" si="3"/>
        <v>1.2324999999999999</v>
      </c>
      <c r="G32">
        <f t="shared" si="3"/>
        <v>1.2050000000000001</v>
      </c>
      <c r="H32">
        <f t="shared" si="3"/>
        <v>1.6949999999999998</v>
      </c>
      <c r="I32">
        <f t="shared" si="3"/>
        <v>2.95</v>
      </c>
      <c r="J32" s="14">
        <f t="shared" si="3"/>
        <v>2.35</v>
      </c>
      <c r="K32" s="14">
        <f t="shared" si="3"/>
        <v>3.38</v>
      </c>
      <c r="L32" s="15">
        <f t="shared" si="3"/>
        <v>4.8949999999999996</v>
      </c>
    </row>
    <row r="34" spans="1:12" x14ac:dyDescent="0.2">
      <c r="A34" t="s">
        <v>18</v>
      </c>
    </row>
    <row r="35" spans="1:12" x14ac:dyDescent="0.2">
      <c r="A35" t="s">
        <v>19</v>
      </c>
      <c r="D35">
        <f>D5*(D15+D13*0.5*0.5)/100</f>
        <v>4.55</v>
      </c>
      <c r="E35">
        <f t="shared" ref="E35:L35" si="4">E5*(E15+E13*0.5*0.5)/100</f>
        <v>3.339</v>
      </c>
      <c r="F35">
        <f t="shared" si="4"/>
        <v>8.3000000000000007</v>
      </c>
      <c r="G35">
        <f t="shared" si="4"/>
        <v>5.44</v>
      </c>
      <c r="H35">
        <f t="shared" si="4"/>
        <v>7.8125</v>
      </c>
      <c r="I35">
        <f t="shared" si="4"/>
        <v>21.36</v>
      </c>
      <c r="J35" s="16">
        <f t="shared" si="4"/>
        <v>12.2</v>
      </c>
      <c r="K35" s="16">
        <f t="shared" si="4"/>
        <v>19.53</v>
      </c>
      <c r="L35" s="16">
        <f t="shared" si="4"/>
        <v>29</v>
      </c>
    </row>
    <row r="37" spans="1:12" x14ac:dyDescent="0.2">
      <c r="A37" s="18" t="s">
        <v>21</v>
      </c>
      <c r="D37" s="14" t="s">
        <v>35</v>
      </c>
    </row>
    <row r="38" spans="1:12" x14ac:dyDescent="0.2">
      <c r="A38" t="s">
        <v>16</v>
      </c>
    </row>
    <row r="39" spans="1:12" x14ac:dyDescent="0.2">
      <c r="A39" t="s">
        <v>17</v>
      </c>
      <c r="D39">
        <f>D8+D11</f>
        <v>1.68</v>
      </c>
      <c r="E39">
        <f t="shared" ref="E39:L39" si="5">E8+E11</f>
        <v>1.84</v>
      </c>
      <c r="F39">
        <f t="shared" si="5"/>
        <v>2.92</v>
      </c>
      <c r="G39">
        <f t="shared" si="5"/>
        <v>3.32</v>
      </c>
      <c r="H39">
        <f t="shared" si="5"/>
        <v>4.32</v>
      </c>
      <c r="I39">
        <f t="shared" si="5"/>
        <v>7.1499999999999995</v>
      </c>
      <c r="J39" s="14">
        <f t="shared" si="5"/>
        <v>6.1</v>
      </c>
      <c r="K39" s="14">
        <f t="shared" si="5"/>
        <v>8.7800000000000011</v>
      </c>
      <c r="L39" s="14">
        <f t="shared" si="5"/>
        <v>12.77</v>
      </c>
    </row>
    <row r="41" spans="1:12" x14ac:dyDescent="0.2">
      <c r="A41" t="s">
        <v>18</v>
      </c>
    </row>
    <row r="42" spans="1:12" x14ac:dyDescent="0.2">
      <c r="A42" t="s">
        <v>19</v>
      </c>
      <c r="D42" s="11">
        <f>D5*(D15+D13)/100</f>
        <v>6.2</v>
      </c>
      <c r="E42" s="11">
        <f>E5*(E15+E13)/100</f>
        <v>5.229000000000001</v>
      </c>
      <c r="F42" s="11">
        <f>F5*(F15+F13)/100</f>
        <v>11.600000000000001</v>
      </c>
      <c r="G42" s="11">
        <f t="shared" ref="G42:L42" si="6">G5*(G15+G13)/100</f>
        <v>10.24</v>
      </c>
      <c r="H42" s="11">
        <f t="shared" si="6"/>
        <v>16.25</v>
      </c>
      <c r="I42" s="11">
        <f t="shared" si="6"/>
        <v>32.64</v>
      </c>
      <c r="J42" s="17">
        <f t="shared" si="6"/>
        <v>27.2</v>
      </c>
      <c r="K42" s="17">
        <f t="shared" si="6"/>
        <v>47.88</v>
      </c>
      <c r="L42" s="17">
        <f t="shared" si="6"/>
        <v>74</v>
      </c>
    </row>
    <row r="44" spans="1:12" x14ac:dyDescent="0.2">
      <c r="A44" t="s">
        <v>22</v>
      </c>
    </row>
    <row r="45" spans="1:12" x14ac:dyDescent="0.2">
      <c r="A45" t="s">
        <v>30</v>
      </c>
      <c r="E45" t="s">
        <v>29</v>
      </c>
    </row>
    <row r="46" spans="1:12" x14ac:dyDescent="0.2">
      <c r="A46" t="s">
        <v>23</v>
      </c>
      <c r="E46" t="s">
        <v>41</v>
      </c>
    </row>
    <row r="47" spans="1:12" x14ac:dyDescent="0.2">
      <c r="E47" t="s">
        <v>24</v>
      </c>
    </row>
    <row r="48" spans="1:12" x14ac:dyDescent="0.2">
      <c r="E48" t="s">
        <v>25</v>
      </c>
    </row>
    <row r="49" spans="1:5" x14ac:dyDescent="0.2">
      <c r="E49" t="s">
        <v>26</v>
      </c>
    </row>
    <row r="51" spans="1:5" x14ac:dyDescent="0.2">
      <c r="A51" t="s">
        <v>27</v>
      </c>
    </row>
    <row r="52" spans="1:5" x14ac:dyDescent="0.2">
      <c r="A52" t="s">
        <v>42</v>
      </c>
    </row>
    <row r="53" spans="1:5" x14ac:dyDescent="0.2">
      <c r="A53" t="s">
        <v>28</v>
      </c>
    </row>
    <row r="54" spans="1:5" x14ac:dyDescent="0.2">
      <c r="A54" t="s">
        <v>43</v>
      </c>
    </row>
  </sheetData>
  <phoneticPr fontId="0" type="noConversion"/>
  <pageMargins left="0.74803149606299213" right="0.19685039370078741" top="0.78740157480314965" bottom="0.78740157480314965" header="0.19685039370078741" footer="0.19685039370078741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Диаграми</vt:lpstr>
      </vt:variant>
      <vt:variant>
        <vt:i4>1</vt:i4>
      </vt:variant>
    </vt:vector>
  </HeadingPairs>
  <TitlesOfParts>
    <vt:vector size="3" baseType="lpstr">
      <vt:lpstr>Sheet1</vt:lpstr>
      <vt:lpstr>Sheet2</vt:lpstr>
      <vt:lpstr>Chart1</vt:lpstr>
    </vt:vector>
  </TitlesOfParts>
  <Company>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</dc:creator>
  <cp:lastModifiedBy>Rumen Yordanov</cp:lastModifiedBy>
  <cp:lastPrinted>2021-11-29T15:00:32Z</cp:lastPrinted>
  <dcterms:created xsi:type="dcterms:W3CDTF">2001-05-29T19:01:21Z</dcterms:created>
  <dcterms:modified xsi:type="dcterms:W3CDTF">2026-04-22T07:05:35Z</dcterms:modified>
</cp:coreProperties>
</file>