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ViK\ZagubiWoda\"/>
    </mc:Choice>
  </mc:AlternateContent>
  <bookViews>
    <workbookView xWindow="120" yWindow="15" windowWidth="11385" windowHeight="57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" i="1" l="1"/>
  <c r="C20" i="1"/>
  <c r="B20" i="1"/>
  <c r="A7" i="1"/>
  <c r="V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L7" i="1"/>
  <c r="J7" i="1"/>
  <c r="R7" i="1"/>
  <c r="D7" i="1"/>
  <c r="G7" i="1"/>
  <c r="E7" i="1"/>
  <c r="M7" i="1"/>
  <c r="U7" i="1"/>
  <c r="T7" i="1"/>
  <c r="O7" i="1"/>
  <c r="H7" i="1"/>
  <c r="P7" i="1"/>
  <c r="B7" i="1"/>
  <c r="C7" i="1"/>
  <c r="K7" i="1"/>
  <c r="S7" i="1"/>
  <c r="F7" i="1"/>
  <c r="N7" i="1"/>
  <c r="A8" i="1"/>
  <c r="I7" i="1"/>
  <c r="Q7" i="1"/>
  <c r="D4" i="1"/>
  <c r="D20" i="1"/>
  <c r="E4" i="1"/>
  <c r="T8" i="1"/>
  <c r="L8" i="1"/>
  <c r="D8" i="1"/>
  <c r="Q8" i="1"/>
  <c r="I8" i="1"/>
  <c r="V8" i="1"/>
  <c r="N8" i="1"/>
  <c r="F8" i="1"/>
  <c r="A9" i="1"/>
  <c r="S8" i="1"/>
  <c r="K8" i="1"/>
  <c r="C8" i="1"/>
  <c r="R8" i="1"/>
  <c r="P8" i="1"/>
  <c r="H8" i="1"/>
  <c r="J8" i="1"/>
  <c r="U8" i="1"/>
  <c r="M8" i="1"/>
  <c r="E8" i="1"/>
  <c r="B8" i="1"/>
  <c r="O8" i="1"/>
  <c r="G8" i="1"/>
  <c r="O9" i="1"/>
  <c r="G9" i="1"/>
  <c r="T9" i="1"/>
  <c r="L9" i="1"/>
  <c r="D9" i="1"/>
  <c r="Q9" i="1"/>
  <c r="I9" i="1"/>
  <c r="N9" i="1"/>
  <c r="F9" i="1"/>
  <c r="E9" i="1"/>
  <c r="J9" i="1"/>
  <c r="V9" i="1"/>
  <c r="S9" i="1"/>
  <c r="K9" i="1"/>
  <c r="C9" i="1"/>
  <c r="B9" i="1"/>
  <c r="U9" i="1"/>
  <c r="M9" i="1"/>
  <c r="A10" i="1"/>
  <c r="P9" i="1"/>
  <c r="H9" i="1"/>
  <c r="R9" i="1"/>
  <c r="E20" i="1"/>
  <c r="F4" i="1"/>
  <c r="E10" i="1"/>
  <c r="R10" i="1"/>
  <c r="J10" i="1"/>
  <c r="M10" i="1"/>
  <c r="O10" i="1"/>
  <c r="G10" i="1"/>
  <c r="V10" i="1"/>
  <c r="T10" i="1"/>
  <c r="L10" i="1"/>
  <c r="D10" i="1"/>
  <c r="U10" i="1"/>
  <c r="Q10" i="1"/>
  <c r="I10" i="1"/>
  <c r="B10" i="1"/>
  <c r="N10" i="1"/>
  <c r="F10" i="1"/>
  <c r="P10" i="1"/>
  <c r="A11" i="1"/>
  <c r="S10" i="1"/>
  <c r="K10" i="1"/>
  <c r="C10" i="1"/>
  <c r="H10" i="1"/>
  <c r="G4" i="1"/>
  <c r="F20" i="1"/>
  <c r="G20" i="1"/>
  <c r="H4" i="1"/>
  <c r="V11" i="1"/>
  <c r="U11" i="1"/>
  <c r="M11" i="1"/>
  <c r="E11" i="1"/>
  <c r="C11" i="1"/>
  <c r="P11" i="1"/>
  <c r="A12" i="1"/>
  <c r="R11" i="1"/>
  <c r="J11" i="1"/>
  <c r="O11" i="1"/>
  <c r="G11" i="1"/>
  <c r="B11" i="1"/>
  <c r="T11" i="1"/>
  <c r="L11" i="1"/>
  <c r="D11" i="1"/>
  <c r="Q11" i="1"/>
  <c r="I11" i="1"/>
  <c r="S11" i="1"/>
  <c r="H11" i="1"/>
  <c r="N11" i="1"/>
  <c r="F11" i="1"/>
  <c r="K11" i="1"/>
  <c r="H20" i="1"/>
  <c r="I4" i="1"/>
  <c r="P12" i="1"/>
  <c r="H12" i="1"/>
  <c r="N12" i="1"/>
  <c r="F12" i="1"/>
  <c r="K12" i="1"/>
  <c r="U12" i="1"/>
  <c r="M12" i="1"/>
  <c r="E12" i="1"/>
  <c r="B12" i="1"/>
  <c r="V12" i="1"/>
  <c r="R12" i="1"/>
  <c r="J12" i="1"/>
  <c r="A13" i="1"/>
  <c r="O12" i="1"/>
  <c r="G12" i="1"/>
  <c r="T12" i="1"/>
  <c r="L12" i="1"/>
  <c r="D12" i="1"/>
  <c r="S12" i="1"/>
  <c r="Q12" i="1"/>
  <c r="I12" i="1"/>
  <c r="C12" i="1"/>
  <c r="S13" i="1"/>
  <c r="K13" i="1"/>
  <c r="C13" i="1"/>
  <c r="B13" i="1"/>
  <c r="P13" i="1"/>
  <c r="H13" i="1"/>
  <c r="U13" i="1"/>
  <c r="M13" i="1"/>
  <c r="E13" i="1"/>
  <c r="R13" i="1"/>
  <c r="J13" i="1"/>
  <c r="I13" i="1"/>
  <c r="N13" i="1"/>
  <c r="F13" i="1"/>
  <c r="V13" i="1"/>
  <c r="O13" i="1"/>
  <c r="G13" i="1"/>
  <c r="A14" i="1"/>
  <c r="T13" i="1"/>
  <c r="L13" i="1"/>
  <c r="D13" i="1"/>
  <c r="Q13" i="1"/>
  <c r="I20" i="1"/>
  <c r="J4" i="1"/>
  <c r="J20" i="1"/>
  <c r="K4" i="1"/>
  <c r="N14" i="1"/>
  <c r="F14" i="1"/>
  <c r="A15" i="1"/>
  <c r="B14" i="1"/>
  <c r="S14" i="1"/>
  <c r="K14" i="1"/>
  <c r="C14" i="1"/>
  <c r="P14" i="1"/>
  <c r="H14" i="1"/>
  <c r="V14" i="1"/>
  <c r="T14" i="1"/>
  <c r="I14" i="1"/>
  <c r="U14" i="1"/>
  <c r="M14" i="1"/>
  <c r="E14" i="1"/>
  <c r="L14" i="1"/>
  <c r="Q14" i="1"/>
  <c r="R14" i="1"/>
  <c r="J14" i="1"/>
  <c r="D14" i="1"/>
  <c r="O14" i="1"/>
  <c r="G14" i="1"/>
  <c r="V15" i="1"/>
  <c r="Q15" i="1"/>
  <c r="I15" i="1"/>
  <c r="A16" i="1"/>
  <c r="N15" i="1"/>
  <c r="F15" i="1"/>
  <c r="S15" i="1"/>
  <c r="K15" i="1"/>
  <c r="C15" i="1"/>
  <c r="O15" i="1"/>
  <c r="G15" i="1"/>
  <c r="D15" i="1"/>
  <c r="P15" i="1"/>
  <c r="H15" i="1"/>
  <c r="B15" i="1"/>
  <c r="U15" i="1"/>
  <c r="M15" i="1"/>
  <c r="E15" i="1"/>
  <c r="L15" i="1"/>
  <c r="R15" i="1"/>
  <c r="J15" i="1"/>
  <c r="T15" i="1"/>
  <c r="K20" i="1"/>
  <c r="L4" i="1"/>
  <c r="L20" i="1"/>
  <c r="M4" i="1"/>
  <c r="T16" i="1"/>
  <c r="L16" i="1"/>
  <c r="D16" i="1"/>
  <c r="J16" i="1"/>
  <c r="G16" i="1"/>
  <c r="Q16" i="1"/>
  <c r="I16" i="1"/>
  <c r="V16" i="1"/>
  <c r="N16" i="1"/>
  <c r="F16" i="1"/>
  <c r="R16" i="1"/>
  <c r="S16" i="1"/>
  <c r="K16" i="1"/>
  <c r="C16" i="1"/>
  <c r="P16" i="1"/>
  <c r="H16" i="1"/>
  <c r="O16" i="1"/>
  <c r="U16" i="1"/>
  <c r="M16" i="1"/>
  <c r="E16" i="1"/>
  <c r="B16" i="1"/>
  <c r="M20" i="1"/>
  <c r="N4" i="1"/>
  <c r="O4" i="1"/>
  <c r="N20" i="1"/>
  <c r="O20" i="1"/>
  <c r="P4" i="1"/>
  <c r="P20" i="1"/>
  <c r="Q4" i="1"/>
  <c r="Q20" i="1"/>
  <c r="R4" i="1"/>
  <c r="S4" i="1"/>
  <c r="R20" i="1"/>
  <c r="S20" i="1"/>
  <c r="T4" i="1"/>
  <c r="T20" i="1"/>
  <c r="U4" i="1"/>
  <c r="U20" i="1"/>
  <c r="V4" i="1"/>
  <c r="V20" i="1"/>
</calcChain>
</file>

<file path=xl/sharedStrings.xml><?xml version="1.0" encoding="utf-8"?>
<sst xmlns="http://schemas.openxmlformats.org/spreadsheetml/2006/main" count="6" uniqueCount="6">
  <si>
    <t>Гъстота на отклоненията</t>
  </si>
  <si>
    <t>брой/км</t>
  </si>
  <si>
    <t>При средна дължина на домовото отклонение от водоземната скоба до водомера от 10 м към UARL се добавя:</t>
  </si>
  <si>
    <t>25*0.01*P</t>
  </si>
  <si>
    <r>
      <t xml:space="preserve">Стойности на UARL - неизбежните икономически обосновани технически загуби на вода в </t>
    </r>
    <r>
      <rPr>
        <b/>
        <sz val="12"/>
        <rFont val="Tahoma"/>
        <family val="2"/>
      </rPr>
      <t>литра/отклонение/ден</t>
    </r>
  </si>
  <si>
    <t>Средно работно налягане, метри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</si>
</sst>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Tahoma"/>
      <charset val="204"/>
    </font>
    <font>
      <sz val="12"/>
      <name val="Tahoma"/>
      <family val="2"/>
    </font>
    <font>
      <u/>
      <sz val="12"/>
      <name val="Tahoma"/>
      <family val="2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zoomScale="75" workbookViewId="0">
      <selection activeCell="A18" sqref="A18"/>
    </sheetView>
  </sheetViews>
  <sheetFormatPr defaultRowHeight="15" x14ac:dyDescent="0.2"/>
  <cols>
    <col min="1" max="1" width="15.7109375" style="1" customWidth="1"/>
    <col min="2" max="2" width="6.140625" style="1" customWidth="1"/>
    <col min="3" max="116" width="5.5703125" style="1" customWidth="1"/>
    <col min="117" max="16384" width="9.140625" style="1"/>
  </cols>
  <sheetData>
    <row r="1" spans="1:24" x14ac:dyDescent="0.2">
      <c r="A1" s="2" t="s">
        <v>4</v>
      </c>
    </row>
    <row r="3" spans="1:24" ht="33.75" customHeight="1" x14ac:dyDescent="0.2">
      <c r="A3" s="6" t="s">
        <v>0</v>
      </c>
      <c r="B3" s="7"/>
      <c r="C3" s="8"/>
      <c r="D3" s="8"/>
      <c r="E3" s="8"/>
      <c r="F3" s="8"/>
      <c r="G3" s="8"/>
      <c r="H3" s="8"/>
      <c r="I3" s="8"/>
      <c r="J3" s="9" t="s">
        <v>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0"/>
    </row>
    <row r="4" spans="1:24" ht="15.75" thickBot="1" x14ac:dyDescent="0.25">
      <c r="A4" s="11" t="s">
        <v>1</v>
      </c>
      <c r="B4" s="12">
        <v>20</v>
      </c>
      <c r="C4" s="12">
        <f>B4+5</f>
        <v>25</v>
      </c>
      <c r="D4" s="12">
        <f t="shared" ref="D4:V4" si="0">C4+5</f>
        <v>30</v>
      </c>
      <c r="E4" s="12">
        <f t="shared" si="0"/>
        <v>35</v>
      </c>
      <c r="F4" s="12">
        <f t="shared" si="0"/>
        <v>40</v>
      </c>
      <c r="G4" s="12">
        <f t="shared" si="0"/>
        <v>45</v>
      </c>
      <c r="H4" s="12">
        <f t="shared" si="0"/>
        <v>50</v>
      </c>
      <c r="I4" s="12">
        <f t="shared" si="0"/>
        <v>55</v>
      </c>
      <c r="J4" s="12">
        <f t="shared" si="0"/>
        <v>60</v>
      </c>
      <c r="K4" s="12">
        <f t="shared" si="0"/>
        <v>65</v>
      </c>
      <c r="L4" s="12">
        <f t="shared" si="0"/>
        <v>70</v>
      </c>
      <c r="M4" s="12">
        <f t="shared" si="0"/>
        <v>75</v>
      </c>
      <c r="N4" s="12">
        <f t="shared" si="0"/>
        <v>80</v>
      </c>
      <c r="O4" s="12">
        <f t="shared" si="0"/>
        <v>85</v>
      </c>
      <c r="P4" s="12">
        <f t="shared" si="0"/>
        <v>90</v>
      </c>
      <c r="Q4" s="12">
        <f t="shared" si="0"/>
        <v>95</v>
      </c>
      <c r="R4" s="12">
        <f t="shared" si="0"/>
        <v>100</v>
      </c>
      <c r="S4" s="12">
        <f t="shared" si="0"/>
        <v>105</v>
      </c>
      <c r="T4" s="12">
        <f t="shared" si="0"/>
        <v>110</v>
      </c>
      <c r="U4" s="12">
        <f t="shared" si="0"/>
        <v>115</v>
      </c>
      <c r="V4" s="12">
        <f t="shared" si="0"/>
        <v>120</v>
      </c>
      <c r="W4" s="3"/>
      <c r="X4" s="3"/>
    </row>
    <row r="5" spans="1:24" ht="1.5" customHeight="1" thickBot="1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3"/>
      <c r="X5" s="3"/>
    </row>
    <row r="6" spans="1:24" x14ac:dyDescent="0.2">
      <c r="A6" s="13">
        <v>20</v>
      </c>
      <c r="B6" s="14">
        <f>(18/A6+0.8)*B4</f>
        <v>34</v>
      </c>
      <c r="C6" s="14">
        <f>(18/A6+0.8)*25</f>
        <v>42.500000000000007</v>
      </c>
      <c r="D6" s="14">
        <f>(18/A6+0.8)*30</f>
        <v>51.000000000000007</v>
      </c>
      <c r="E6" s="14">
        <f>(18/A6+0.8)*35</f>
        <v>59.500000000000007</v>
      </c>
      <c r="F6" s="14">
        <f>(18/A6+0.8)*40</f>
        <v>68</v>
      </c>
      <c r="G6" s="14">
        <f>(18/A6+0.8)*45</f>
        <v>76.500000000000014</v>
      </c>
      <c r="H6" s="14">
        <f>(18/A6+0.8)*50</f>
        <v>85.000000000000014</v>
      </c>
      <c r="I6" s="14">
        <f>(18/A6+0.8)*55</f>
        <v>93.500000000000014</v>
      </c>
      <c r="J6" s="14">
        <f>(18/A6+0.8)*60</f>
        <v>102.00000000000001</v>
      </c>
      <c r="K6" s="14">
        <f>(18/A6+0.8)*65</f>
        <v>110.50000000000001</v>
      </c>
      <c r="L6" s="14">
        <f>(18/A6+0.8)*70</f>
        <v>119.00000000000001</v>
      </c>
      <c r="M6" s="14">
        <f>(18/A6+0.8)*75</f>
        <v>127.50000000000001</v>
      </c>
      <c r="N6" s="14">
        <f>(18/A6+0.8)*80</f>
        <v>136</v>
      </c>
      <c r="O6" s="14">
        <f>(18/A6+0.8)*85</f>
        <v>144.50000000000003</v>
      </c>
      <c r="P6" s="14">
        <f>(18/A6+0.8)*90</f>
        <v>153.00000000000003</v>
      </c>
      <c r="Q6" s="14">
        <f>(18/A6+0.8)*95</f>
        <v>161.50000000000003</v>
      </c>
      <c r="R6" s="14">
        <f>(18/A6+0.8)*100</f>
        <v>170.00000000000003</v>
      </c>
      <c r="S6" s="14">
        <f>(18/A6+0.8)*105</f>
        <v>178.50000000000003</v>
      </c>
      <c r="T6" s="14">
        <f>(18/A6+0.8)*110</f>
        <v>187.00000000000003</v>
      </c>
      <c r="U6" s="14">
        <f>(18/A6+0.8)*115</f>
        <v>195.50000000000003</v>
      </c>
      <c r="V6" s="14">
        <f>(18/A6+0.8)*120</f>
        <v>204.00000000000003</v>
      </c>
      <c r="W6" s="3"/>
      <c r="X6" s="3"/>
    </row>
    <row r="7" spans="1:24" x14ac:dyDescent="0.2">
      <c r="A7" s="4">
        <f>A6+10</f>
        <v>30</v>
      </c>
      <c r="B7" s="5">
        <f>(18/A7+0.8)*B4</f>
        <v>28</v>
      </c>
      <c r="C7" s="5">
        <f t="shared" ref="C7:C16" si="1">(18/A7+0.8)*25</f>
        <v>35</v>
      </c>
      <c r="D7" s="5">
        <f t="shared" ref="D7:D16" si="2">(18/A7+0.8)*30</f>
        <v>42</v>
      </c>
      <c r="E7" s="5">
        <f t="shared" ref="E7:E16" si="3">(18/A7+0.8)*35</f>
        <v>49</v>
      </c>
      <c r="F7" s="5">
        <f t="shared" ref="F7:F16" si="4">(18/A7+0.8)*40</f>
        <v>56</v>
      </c>
      <c r="G7" s="5">
        <f t="shared" ref="G7:G16" si="5">(18/A7+0.8)*45</f>
        <v>62.999999999999993</v>
      </c>
      <c r="H7" s="5">
        <f t="shared" ref="H7:H16" si="6">(18/A7+0.8)*50</f>
        <v>70</v>
      </c>
      <c r="I7" s="5">
        <f t="shared" ref="I7:I16" si="7">(18/A7+0.8)*55</f>
        <v>77</v>
      </c>
      <c r="J7" s="5">
        <f t="shared" ref="J7:J16" si="8">(18/A7+0.8)*60</f>
        <v>84</v>
      </c>
      <c r="K7" s="5">
        <f t="shared" ref="K7:K16" si="9">(18/A7+0.8)*65</f>
        <v>91</v>
      </c>
      <c r="L7" s="5">
        <f t="shared" ref="L7:L16" si="10">(18/A7+0.8)*70</f>
        <v>98</v>
      </c>
      <c r="M7" s="5">
        <f t="shared" ref="M7:M16" si="11">(18/A7+0.8)*75</f>
        <v>105</v>
      </c>
      <c r="N7" s="5">
        <f t="shared" ref="N7:N16" si="12">(18/A7+0.8)*80</f>
        <v>112</v>
      </c>
      <c r="O7" s="5">
        <f t="shared" ref="O7:O16" si="13">(18/A7+0.8)*85</f>
        <v>118.99999999999999</v>
      </c>
      <c r="P7" s="5">
        <f t="shared" ref="P7:P16" si="14">(18/A7+0.8)*90</f>
        <v>125.99999999999999</v>
      </c>
      <c r="Q7" s="5">
        <f t="shared" ref="Q7:Q16" si="15">(18/A7+0.8)*95</f>
        <v>133</v>
      </c>
      <c r="R7" s="5">
        <f t="shared" ref="R7:R16" si="16">(18/A7+0.8)*100</f>
        <v>140</v>
      </c>
      <c r="S7" s="5">
        <f t="shared" ref="S7:S16" si="17">(18/A7+0.8)*105</f>
        <v>147</v>
      </c>
      <c r="T7" s="5">
        <f t="shared" ref="T7:T16" si="18">(18/A7+0.8)*110</f>
        <v>154</v>
      </c>
      <c r="U7" s="5">
        <f t="shared" ref="U7:U16" si="19">(18/A7+0.8)*115</f>
        <v>161</v>
      </c>
      <c r="V7" s="5">
        <f t="shared" ref="V7:V16" si="20">(18/A7+0.8)*120</f>
        <v>168</v>
      </c>
      <c r="W7" s="3"/>
      <c r="X7" s="3"/>
    </row>
    <row r="8" spans="1:24" x14ac:dyDescent="0.2">
      <c r="A8" s="4">
        <f t="shared" ref="A8:A16" si="21">A7+10</f>
        <v>40</v>
      </c>
      <c r="B8" s="5">
        <f>(18/A8+0.8)*B4</f>
        <v>25</v>
      </c>
      <c r="C8" s="5">
        <f t="shared" si="1"/>
        <v>31.25</v>
      </c>
      <c r="D8" s="5">
        <f t="shared" si="2"/>
        <v>37.5</v>
      </c>
      <c r="E8" s="5">
        <f t="shared" si="3"/>
        <v>43.75</v>
      </c>
      <c r="F8" s="5">
        <f t="shared" si="4"/>
        <v>50</v>
      </c>
      <c r="G8" s="5">
        <f t="shared" si="5"/>
        <v>56.25</v>
      </c>
      <c r="H8" s="5">
        <f t="shared" si="6"/>
        <v>62.5</v>
      </c>
      <c r="I8" s="5">
        <f t="shared" si="7"/>
        <v>68.75</v>
      </c>
      <c r="J8" s="5">
        <f t="shared" si="8"/>
        <v>75</v>
      </c>
      <c r="K8" s="5">
        <f t="shared" si="9"/>
        <v>81.25</v>
      </c>
      <c r="L8" s="5">
        <f t="shared" si="10"/>
        <v>87.5</v>
      </c>
      <c r="M8" s="5">
        <f t="shared" si="11"/>
        <v>93.75</v>
      </c>
      <c r="N8" s="5">
        <f t="shared" si="12"/>
        <v>100</v>
      </c>
      <c r="O8" s="5">
        <f t="shared" si="13"/>
        <v>106.25</v>
      </c>
      <c r="P8" s="5">
        <f t="shared" si="14"/>
        <v>112.5</v>
      </c>
      <c r="Q8" s="5">
        <f t="shared" si="15"/>
        <v>118.75</v>
      </c>
      <c r="R8" s="5">
        <f t="shared" si="16"/>
        <v>125</v>
      </c>
      <c r="S8" s="5">
        <f t="shared" si="17"/>
        <v>131.25</v>
      </c>
      <c r="T8" s="5">
        <f t="shared" si="18"/>
        <v>137.5</v>
      </c>
      <c r="U8" s="5">
        <f t="shared" si="19"/>
        <v>143.75</v>
      </c>
      <c r="V8" s="5">
        <f t="shared" si="20"/>
        <v>150</v>
      </c>
      <c r="W8" s="3"/>
      <c r="X8" s="3"/>
    </row>
    <row r="9" spans="1:24" x14ac:dyDescent="0.2">
      <c r="A9" s="4">
        <f t="shared" si="21"/>
        <v>50</v>
      </c>
      <c r="B9" s="5">
        <f>(18/A9+0.8)*B4</f>
        <v>23.200000000000003</v>
      </c>
      <c r="C9" s="5">
        <f t="shared" si="1"/>
        <v>29.000000000000004</v>
      </c>
      <c r="D9" s="5">
        <f t="shared" si="2"/>
        <v>34.800000000000004</v>
      </c>
      <c r="E9" s="5">
        <f t="shared" si="3"/>
        <v>40.600000000000009</v>
      </c>
      <c r="F9" s="5">
        <f t="shared" si="4"/>
        <v>46.400000000000006</v>
      </c>
      <c r="G9" s="5">
        <f t="shared" si="5"/>
        <v>52.2</v>
      </c>
      <c r="H9" s="5">
        <f t="shared" si="6"/>
        <v>58.000000000000007</v>
      </c>
      <c r="I9" s="5">
        <f t="shared" si="7"/>
        <v>63.800000000000011</v>
      </c>
      <c r="J9" s="5">
        <f t="shared" si="8"/>
        <v>69.600000000000009</v>
      </c>
      <c r="K9" s="5">
        <f t="shared" si="9"/>
        <v>75.400000000000006</v>
      </c>
      <c r="L9" s="5">
        <f t="shared" si="10"/>
        <v>81.200000000000017</v>
      </c>
      <c r="M9" s="5">
        <f t="shared" si="11"/>
        <v>87.000000000000014</v>
      </c>
      <c r="N9" s="5">
        <f t="shared" si="12"/>
        <v>92.800000000000011</v>
      </c>
      <c r="O9" s="5">
        <f t="shared" si="13"/>
        <v>98.600000000000009</v>
      </c>
      <c r="P9" s="5">
        <f t="shared" si="14"/>
        <v>104.4</v>
      </c>
      <c r="Q9" s="5">
        <f t="shared" si="15"/>
        <v>110.20000000000002</v>
      </c>
      <c r="R9" s="5">
        <f t="shared" si="16"/>
        <v>116.00000000000001</v>
      </c>
      <c r="S9" s="5">
        <f t="shared" si="17"/>
        <v>121.80000000000001</v>
      </c>
      <c r="T9" s="5">
        <f t="shared" si="18"/>
        <v>127.60000000000002</v>
      </c>
      <c r="U9" s="5">
        <f t="shared" si="19"/>
        <v>133.4</v>
      </c>
      <c r="V9" s="5">
        <f t="shared" si="20"/>
        <v>139.20000000000002</v>
      </c>
      <c r="W9" s="3"/>
      <c r="X9" s="3"/>
    </row>
    <row r="10" spans="1:24" x14ac:dyDescent="0.2">
      <c r="A10" s="4">
        <f t="shared" si="21"/>
        <v>60</v>
      </c>
      <c r="B10" s="5">
        <f>(18/A10+0.8)*B4</f>
        <v>22</v>
      </c>
      <c r="C10" s="5">
        <f t="shared" si="1"/>
        <v>27.500000000000004</v>
      </c>
      <c r="D10" s="5">
        <f t="shared" si="2"/>
        <v>33</v>
      </c>
      <c r="E10" s="5">
        <f t="shared" si="3"/>
        <v>38.5</v>
      </c>
      <c r="F10" s="5">
        <f t="shared" si="4"/>
        <v>44</v>
      </c>
      <c r="G10" s="5">
        <f t="shared" si="5"/>
        <v>49.500000000000007</v>
      </c>
      <c r="H10" s="5">
        <f t="shared" si="6"/>
        <v>55.000000000000007</v>
      </c>
      <c r="I10" s="5">
        <f t="shared" si="7"/>
        <v>60.500000000000007</v>
      </c>
      <c r="J10" s="5">
        <f t="shared" si="8"/>
        <v>66</v>
      </c>
      <c r="K10" s="5">
        <f t="shared" si="9"/>
        <v>71.5</v>
      </c>
      <c r="L10" s="5">
        <f t="shared" si="10"/>
        <v>77</v>
      </c>
      <c r="M10" s="5">
        <f t="shared" si="11"/>
        <v>82.5</v>
      </c>
      <c r="N10" s="5">
        <f t="shared" si="12"/>
        <v>88</v>
      </c>
      <c r="O10" s="5">
        <f t="shared" si="13"/>
        <v>93.500000000000014</v>
      </c>
      <c r="P10" s="5">
        <f t="shared" si="14"/>
        <v>99.000000000000014</v>
      </c>
      <c r="Q10" s="5">
        <f t="shared" si="15"/>
        <v>104.50000000000001</v>
      </c>
      <c r="R10" s="5">
        <f t="shared" si="16"/>
        <v>110.00000000000001</v>
      </c>
      <c r="S10" s="5">
        <f t="shared" si="17"/>
        <v>115.50000000000001</v>
      </c>
      <c r="T10" s="5">
        <f t="shared" si="18"/>
        <v>121.00000000000001</v>
      </c>
      <c r="U10" s="5">
        <f t="shared" si="19"/>
        <v>126.50000000000001</v>
      </c>
      <c r="V10" s="5">
        <f t="shared" si="20"/>
        <v>132</v>
      </c>
      <c r="W10" s="3"/>
      <c r="X10" s="3"/>
    </row>
    <row r="11" spans="1:24" x14ac:dyDescent="0.2">
      <c r="A11" s="4">
        <f t="shared" si="21"/>
        <v>70</v>
      </c>
      <c r="B11" s="5">
        <f>(18/A11+0.8)*B4</f>
        <v>21.142857142857142</v>
      </c>
      <c r="C11" s="5">
        <f t="shared" si="1"/>
        <v>26.428571428571431</v>
      </c>
      <c r="D11" s="5">
        <f t="shared" si="2"/>
        <v>31.714285714285715</v>
      </c>
      <c r="E11" s="5">
        <f t="shared" si="3"/>
        <v>37</v>
      </c>
      <c r="F11" s="5">
        <f t="shared" si="4"/>
        <v>42.285714285714285</v>
      </c>
      <c r="G11" s="5">
        <f t="shared" si="5"/>
        <v>47.571428571428569</v>
      </c>
      <c r="H11" s="5">
        <f t="shared" si="6"/>
        <v>52.857142857142861</v>
      </c>
      <c r="I11" s="5">
        <f t="shared" si="7"/>
        <v>58.142857142857146</v>
      </c>
      <c r="J11" s="5">
        <f t="shared" si="8"/>
        <v>63.428571428571431</v>
      </c>
      <c r="K11" s="5">
        <f t="shared" si="9"/>
        <v>68.714285714285722</v>
      </c>
      <c r="L11" s="5">
        <f t="shared" si="10"/>
        <v>74</v>
      </c>
      <c r="M11" s="5">
        <f t="shared" si="11"/>
        <v>79.285714285714292</v>
      </c>
      <c r="N11" s="5">
        <f t="shared" si="12"/>
        <v>84.571428571428569</v>
      </c>
      <c r="O11" s="5">
        <f t="shared" si="13"/>
        <v>89.857142857142861</v>
      </c>
      <c r="P11" s="5">
        <f t="shared" si="14"/>
        <v>95.142857142857139</v>
      </c>
      <c r="Q11" s="5">
        <f t="shared" si="15"/>
        <v>100.42857142857143</v>
      </c>
      <c r="R11" s="5">
        <f t="shared" si="16"/>
        <v>105.71428571428572</v>
      </c>
      <c r="S11" s="5">
        <f t="shared" si="17"/>
        <v>111</v>
      </c>
      <c r="T11" s="5">
        <f t="shared" si="18"/>
        <v>116.28571428571429</v>
      </c>
      <c r="U11" s="5">
        <f t="shared" si="19"/>
        <v>121.57142857142857</v>
      </c>
      <c r="V11" s="5">
        <f t="shared" si="20"/>
        <v>126.85714285714286</v>
      </c>
      <c r="W11" s="3"/>
      <c r="X11" s="3"/>
    </row>
    <row r="12" spans="1:24" x14ac:dyDescent="0.2">
      <c r="A12" s="4">
        <f t="shared" si="21"/>
        <v>80</v>
      </c>
      <c r="B12" s="5">
        <f>(18/A12+0.8)*B4</f>
        <v>20.500000000000004</v>
      </c>
      <c r="C12" s="5">
        <f t="shared" si="1"/>
        <v>25.625000000000004</v>
      </c>
      <c r="D12" s="5">
        <f t="shared" si="2"/>
        <v>30.750000000000004</v>
      </c>
      <c r="E12" s="5">
        <f t="shared" si="3"/>
        <v>35.875000000000007</v>
      </c>
      <c r="F12" s="5">
        <f t="shared" si="4"/>
        <v>41.000000000000007</v>
      </c>
      <c r="G12" s="5">
        <f t="shared" si="5"/>
        <v>46.125000000000007</v>
      </c>
      <c r="H12" s="5">
        <f t="shared" si="6"/>
        <v>51.250000000000007</v>
      </c>
      <c r="I12" s="5">
        <f t="shared" si="7"/>
        <v>56.375000000000007</v>
      </c>
      <c r="J12" s="5">
        <f t="shared" si="8"/>
        <v>61.500000000000007</v>
      </c>
      <c r="K12" s="5">
        <f t="shared" si="9"/>
        <v>66.625000000000014</v>
      </c>
      <c r="L12" s="5">
        <f t="shared" si="10"/>
        <v>71.750000000000014</v>
      </c>
      <c r="M12" s="5">
        <f t="shared" si="11"/>
        <v>76.875000000000014</v>
      </c>
      <c r="N12" s="5">
        <f t="shared" si="12"/>
        <v>82.000000000000014</v>
      </c>
      <c r="O12" s="5">
        <f t="shared" si="13"/>
        <v>87.125000000000014</v>
      </c>
      <c r="P12" s="5">
        <f t="shared" si="14"/>
        <v>92.250000000000014</v>
      </c>
      <c r="Q12" s="5">
        <f t="shared" si="15"/>
        <v>97.375000000000014</v>
      </c>
      <c r="R12" s="5">
        <f t="shared" si="16"/>
        <v>102.50000000000001</v>
      </c>
      <c r="S12" s="5">
        <f t="shared" si="17"/>
        <v>107.62500000000001</v>
      </c>
      <c r="T12" s="5">
        <f t="shared" si="18"/>
        <v>112.75000000000001</v>
      </c>
      <c r="U12" s="5">
        <f t="shared" si="19"/>
        <v>117.87500000000001</v>
      </c>
      <c r="V12" s="5">
        <f t="shared" si="20"/>
        <v>123.00000000000001</v>
      </c>
      <c r="W12" s="3"/>
      <c r="X12" s="3"/>
    </row>
    <row r="13" spans="1:24" x14ac:dyDescent="0.2">
      <c r="A13" s="4">
        <f t="shared" si="21"/>
        <v>90</v>
      </c>
      <c r="B13" s="5">
        <f>(18/A13+0.8)*B4</f>
        <v>20</v>
      </c>
      <c r="C13" s="5">
        <f t="shared" si="1"/>
        <v>25</v>
      </c>
      <c r="D13" s="5">
        <f t="shared" si="2"/>
        <v>30</v>
      </c>
      <c r="E13" s="5">
        <f t="shared" si="3"/>
        <v>35</v>
      </c>
      <c r="F13" s="5">
        <f t="shared" si="4"/>
        <v>40</v>
      </c>
      <c r="G13" s="5">
        <f t="shared" si="5"/>
        <v>45</v>
      </c>
      <c r="H13" s="5">
        <f t="shared" si="6"/>
        <v>50</v>
      </c>
      <c r="I13" s="5">
        <f t="shared" si="7"/>
        <v>55</v>
      </c>
      <c r="J13" s="5">
        <f t="shared" si="8"/>
        <v>60</v>
      </c>
      <c r="K13" s="5">
        <f t="shared" si="9"/>
        <v>65</v>
      </c>
      <c r="L13" s="5">
        <f t="shared" si="10"/>
        <v>70</v>
      </c>
      <c r="M13" s="5">
        <f t="shared" si="11"/>
        <v>75</v>
      </c>
      <c r="N13" s="5">
        <f t="shared" si="12"/>
        <v>80</v>
      </c>
      <c r="O13" s="5">
        <f t="shared" si="13"/>
        <v>85</v>
      </c>
      <c r="P13" s="5">
        <f t="shared" si="14"/>
        <v>90</v>
      </c>
      <c r="Q13" s="5">
        <f t="shared" si="15"/>
        <v>95</v>
      </c>
      <c r="R13" s="5">
        <f t="shared" si="16"/>
        <v>100</v>
      </c>
      <c r="S13" s="5">
        <f t="shared" si="17"/>
        <v>105</v>
      </c>
      <c r="T13" s="5">
        <f t="shared" si="18"/>
        <v>110</v>
      </c>
      <c r="U13" s="5">
        <f t="shared" si="19"/>
        <v>115</v>
      </c>
      <c r="V13" s="5">
        <f t="shared" si="20"/>
        <v>120</v>
      </c>
      <c r="W13" s="3"/>
      <c r="X13" s="3"/>
    </row>
    <row r="14" spans="1:24" x14ac:dyDescent="0.2">
      <c r="A14" s="4">
        <f t="shared" si="21"/>
        <v>100</v>
      </c>
      <c r="B14" s="5">
        <f>(18/A14+0.8)*B4</f>
        <v>19.600000000000001</v>
      </c>
      <c r="C14" s="5">
        <f t="shared" si="1"/>
        <v>24.5</v>
      </c>
      <c r="D14" s="5">
        <f t="shared" si="2"/>
        <v>29.4</v>
      </c>
      <c r="E14" s="5">
        <f t="shared" si="3"/>
        <v>34.299999999999997</v>
      </c>
      <c r="F14" s="5">
        <f t="shared" si="4"/>
        <v>39.200000000000003</v>
      </c>
      <c r="G14" s="5">
        <f t="shared" si="5"/>
        <v>44.1</v>
      </c>
      <c r="H14" s="5">
        <f t="shared" si="6"/>
        <v>49</v>
      </c>
      <c r="I14" s="5">
        <f t="shared" si="7"/>
        <v>53.9</v>
      </c>
      <c r="J14" s="5">
        <f t="shared" si="8"/>
        <v>58.8</v>
      </c>
      <c r="K14" s="5">
        <f t="shared" si="9"/>
        <v>63.699999999999996</v>
      </c>
      <c r="L14" s="5">
        <f t="shared" si="10"/>
        <v>68.599999999999994</v>
      </c>
      <c r="M14" s="5">
        <f t="shared" si="11"/>
        <v>73.5</v>
      </c>
      <c r="N14" s="5">
        <f t="shared" si="12"/>
        <v>78.400000000000006</v>
      </c>
      <c r="O14" s="5">
        <f t="shared" si="13"/>
        <v>83.3</v>
      </c>
      <c r="P14" s="5">
        <f t="shared" si="14"/>
        <v>88.2</v>
      </c>
      <c r="Q14" s="5">
        <f t="shared" si="15"/>
        <v>93.1</v>
      </c>
      <c r="R14" s="5">
        <f t="shared" si="16"/>
        <v>98</v>
      </c>
      <c r="S14" s="5">
        <f t="shared" si="17"/>
        <v>102.89999999999999</v>
      </c>
      <c r="T14" s="5">
        <f t="shared" si="18"/>
        <v>107.8</v>
      </c>
      <c r="U14" s="5">
        <f t="shared" si="19"/>
        <v>112.7</v>
      </c>
      <c r="V14" s="5">
        <f t="shared" si="20"/>
        <v>117.6</v>
      </c>
      <c r="W14" s="3"/>
      <c r="X14" s="3"/>
    </row>
    <row r="15" spans="1:24" x14ac:dyDescent="0.2">
      <c r="A15" s="4">
        <f t="shared" si="21"/>
        <v>110</v>
      </c>
      <c r="B15" s="5">
        <f>(18/A15+0.8)*B4</f>
        <v>19.272727272727273</v>
      </c>
      <c r="C15" s="5">
        <f t="shared" si="1"/>
        <v>24.09090909090909</v>
      </c>
      <c r="D15" s="5">
        <f t="shared" si="2"/>
        <v>28.90909090909091</v>
      </c>
      <c r="E15" s="5">
        <f t="shared" si="3"/>
        <v>33.727272727272727</v>
      </c>
      <c r="F15" s="5">
        <f t="shared" si="4"/>
        <v>38.545454545454547</v>
      </c>
      <c r="G15" s="5">
        <f t="shared" si="5"/>
        <v>43.36363636363636</v>
      </c>
      <c r="H15" s="5">
        <f t="shared" si="6"/>
        <v>48.18181818181818</v>
      </c>
      <c r="I15" s="5">
        <f t="shared" si="7"/>
        <v>53</v>
      </c>
      <c r="J15" s="5">
        <f t="shared" si="8"/>
        <v>57.81818181818182</v>
      </c>
      <c r="K15" s="5">
        <f t="shared" si="9"/>
        <v>62.636363636363633</v>
      </c>
      <c r="L15" s="5">
        <f t="shared" si="10"/>
        <v>67.454545454545453</v>
      </c>
      <c r="M15" s="5">
        <f t="shared" si="11"/>
        <v>72.272727272727266</v>
      </c>
      <c r="N15" s="5">
        <f t="shared" si="12"/>
        <v>77.090909090909093</v>
      </c>
      <c r="O15" s="5">
        <f t="shared" si="13"/>
        <v>81.909090909090907</v>
      </c>
      <c r="P15" s="5">
        <f t="shared" si="14"/>
        <v>86.72727272727272</v>
      </c>
      <c r="Q15" s="5">
        <f t="shared" si="15"/>
        <v>91.545454545454547</v>
      </c>
      <c r="R15" s="5">
        <f t="shared" si="16"/>
        <v>96.36363636363636</v>
      </c>
      <c r="S15" s="5">
        <f t="shared" si="17"/>
        <v>101.18181818181819</v>
      </c>
      <c r="T15" s="5">
        <f t="shared" si="18"/>
        <v>106</v>
      </c>
      <c r="U15" s="5">
        <f t="shared" si="19"/>
        <v>110.81818181818181</v>
      </c>
      <c r="V15" s="5">
        <f t="shared" si="20"/>
        <v>115.63636363636364</v>
      </c>
      <c r="W15" s="3"/>
      <c r="X15" s="3"/>
    </row>
    <row r="16" spans="1:24" x14ac:dyDescent="0.2">
      <c r="A16" s="4">
        <f t="shared" si="21"/>
        <v>120</v>
      </c>
      <c r="B16" s="5">
        <f>(18/A16+0.8)*B4</f>
        <v>19</v>
      </c>
      <c r="C16" s="5">
        <f t="shared" si="1"/>
        <v>23.75</v>
      </c>
      <c r="D16" s="5">
        <f t="shared" si="2"/>
        <v>28.500000000000004</v>
      </c>
      <c r="E16" s="5">
        <f t="shared" si="3"/>
        <v>33.25</v>
      </c>
      <c r="F16" s="5">
        <f t="shared" si="4"/>
        <v>38</v>
      </c>
      <c r="G16" s="5">
        <f t="shared" si="5"/>
        <v>42.75</v>
      </c>
      <c r="H16" s="5">
        <f t="shared" si="6"/>
        <v>47.5</v>
      </c>
      <c r="I16" s="5">
        <f t="shared" si="7"/>
        <v>52.250000000000007</v>
      </c>
      <c r="J16" s="5">
        <f t="shared" si="8"/>
        <v>57.000000000000007</v>
      </c>
      <c r="K16" s="5">
        <f t="shared" si="9"/>
        <v>61.750000000000007</v>
      </c>
      <c r="L16" s="5">
        <f t="shared" si="10"/>
        <v>66.5</v>
      </c>
      <c r="M16" s="5">
        <f t="shared" si="11"/>
        <v>71.25</v>
      </c>
      <c r="N16" s="5">
        <f t="shared" si="12"/>
        <v>76</v>
      </c>
      <c r="O16" s="5">
        <f t="shared" si="13"/>
        <v>80.75</v>
      </c>
      <c r="P16" s="5">
        <f t="shared" si="14"/>
        <v>85.5</v>
      </c>
      <c r="Q16" s="5">
        <f t="shared" si="15"/>
        <v>90.25</v>
      </c>
      <c r="R16" s="5">
        <f t="shared" si="16"/>
        <v>95</v>
      </c>
      <c r="S16" s="5">
        <f t="shared" si="17"/>
        <v>99.75</v>
      </c>
      <c r="T16" s="5">
        <f t="shared" si="18"/>
        <v>104.50000000000001</v>
      </c>
      <c r="U16" s="5">
        <f t="shared" si="19"/>
        <v>109.25000000000001</v>
      </c>
      <c r="V16" s="5">
        <f t="shared" si="20"/>
        <v>114.00000000000001</v>
      </c>
      <c r="W16" s="3"/>
      <c r="X16" s="3"/>
    </row>
    <row r="17" spans="1:24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2" t="s">
        <v>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20" spans="1:24" x14ac:dyDescent="0.2">
      <c r="A20" s="18" t="s">
        <v>3</v>
      </c>
      <c r="B20" s="5">
        <f>0.25*B4</f>
        <v>5</v>
      </c>
      <c r="C20" s="5">
        <f t="shared" ref="C20:V20" si="22">0.25*C4</f>
        <v>6.25</v>
      </c>
      <c r="D20" s="5">
        <f t="shared" si="22"/>
        <v>7.5</v>
      </c>
      <c r="E20" s="5">
        <f t="shared" si="22"/>
        <v>8.75</v>
      </c>
      <c r="F20" s="5">
        <f t="shared" si="22"/>
        <v>10</v>
      </c>
      <c r="G20" s="5">
        <f t="shared" si="22"/>
        <v>11.25</v>
      </c>
      <c r="H20" s="5">
        <f t="shared" si="22"/>
        <v>12.5</v>
      </c>
      <c r="I20" s="5">
        <f t="shared" si="22"/>
        <v>13.75</v>
      </c>
      <c r="J20" s="5">
        <f t="shared" si="22"/>
        <v>15</v>
      </c>
      <c r="K20" s="5">
        <f t="shared" si="22"/>
        <v>16.25</v>
      </c>
      <c r="L20" s="5">
        <f t="shared" si="22"/>
        <v>17.5</v>
      </c>
      <c r="M20" s="5">
        <f t="shared" si="22"/>
        <v>18.75</v>
      </c>
      <c r="N20" s="5">
        <f t="shared" si="22"/>
        <v>20</v>
      </c>
      <c r="O20" s="5">
        <f t="shared" si="22"/>
        <v>21.25</v>
      </c>
      <c r="P20" s="5">
        <f t="shared" si="22"/>
        <v>22.5</v>
      </c>
      <c r="Q20" s="5">
        <f t="shared" si="22"/>
        <v>23.75</v>
      </c>
      <c r="R20" s="5">
        <f t="shared" si="22"/>
        <v>25</v>
      </c>
      <c r="S20" s="5">
        <f t="shared" si="22"/>
        <v>26.25</v>
      </c>
      <c r="T20" s="5">
        <f t="shared" si="22"/>
        <v>27.5</v>
      </c>
      <c r="U20" s="5">
        <f t="shared" si="22"/>
        <v>28.75</v>
      </c>
      <c r="V20" s="5">
        <f t="shared" si="22"/>
        <v>30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2002-09-08T19:28:33Z</cp:lastPrinted>
  <dcterms:created xsi:type="dcterms:W3CDTF">2002-09-08T19:18:22Z</dcterms:created>
  <dcterms:modified xsi:type="dcterms:W3CDTF">2026-04-21T09:38:04Z</dcterms:modified>
</cp:coreProperties>
</file>