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New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47" i="1" l="1"/>
  <c r="F24" i="1"/>
  <c r="F28" i="1"/>
  <c r="D24" i="1"/>
  <c r="E28" i="1"/>
  <c r="B24" i="1"/>
  <c r="D28" i="1"/>
  <c r="E34" i="1"/>
  <c r="E36" i="1"/>
  <c r="B45" i="1"/>
  <c r="E32" i="1"/>
  <c r="E38" i="1"/>
  <c r="E40" i="1"/>
  <c r="A45" i="1"/>
  <c r="C45" i="1"/>
  <c r="A47" i="1"/>
  <c r="C47" i="1"/>
</calcChain>
</file>

<file path=xl/sharedStrings.xml><?xml version="1.0" encoding="utf-8"?>
<sst xmlns="http://schemas.openxmlformats.org/spreadsheetml/2006/main" count="70" uniqueCount="65">
  <si>
    <t>Име на обекта:</t>
  </si>
  <si>
    <t>Зав.№</t>
  </si>
  <si>
    <t>Данни за помпения агрегат:</t>
  </si>
  <si>
    <t>Помпа тип</t>
  </si>
  <si>
    <t>Мотор тип</t>
  </si>
  <si>
    <t>COS(F)н</t>
  </si>
  <si>
    <t xml:space="preserve">Параметрите на ПА се измерват след достигане на устойчива работа - минимум </t>
  </si>
  <si>
    <t>Токът,напрежението и фактора на мощността се измерват в трите фази,като за</t>
  </si>
  <si>
    <t>изчисленията се взема средната стойност.</t>
  </si>
  <si>
    <t>СОS(F)</t>
  </si>
  <si>
    <t xml:space="preserve">Ia </t>
  </si>
  <si>
    <t xml:space="preserve">Ua </t>
  </si>
  <si>
    <t>СОS(F)a</t>
  </si>
  <si>
    <t xml:space="preserve">Ib </t>
  </si>
  <si>
    <t xml:space="preserve">Ub </t>
  </si>
  <si>
    <t>СОS(F)b</t>
  </si>
  <si>
    <t xml:space="preserve">Ic </t>
  </si>
  <si>
    <t xml:space="preserve">Uc </t>
  </si>
  <si>
    <t>СОS(F)c</t>
  </si>
  <si>
    <t>СОS(F)ср.</t>
  </si>
  <si>
    <t>Консумирана мощност,КW</t>
  </si>
  <si>
    <t>Среден разходен коефициент,KWh/m3</t>
  </si>
  <si>
    <t xml:space="preserve">КПД на помпения агрегат </t>
  </si>
  <si>
    <t xml:space="preserve">КПД на помпата </t>
  </si>
  <si>
    <t>Различие %</t>
  </si>
  <si>
    <t>Пълен напор,м</t>
  </si>
  <si>
    <t>Dраб.кол.  mm</t>
  </si>
  <si>
    <t>5 минути след пуска на ПА .</t>
  </si>
  <si>
    <t>P = 1.73*U*I*COS(F)</t>
  </si>
  <si>
    <t>H = H1+V1</t>
  </si>
  <si>
    <t>СРК = P/(Q*3600)</t>
  </si>
  <si>
    <t>КПДпа = (0.00272*H)/СРК</t>
  </si>
  <si>
    <t>% = 100 - (КПДп/КПДз)*100</t>
  </si>
  <si>
    <t>Изчислен КПДп</t>
  </si>
  <si>
    <t>Заводски КПДз</t>
  </si>
  <si>
    <t xml:space="preserve">Iср </t>
  </si>
  <si>
    <t>Uср</t>
  </si>
  <si>
    <t>СОS(F)ср</t>
  </si>
  <si>
    <t>КПДп = КПДпа/КПДм</t>
  </si>
  <si>
    <t>ІІ-ри подем</t>
  </si>
  <si>
    <t>ASP350C-355/4</t>
  </si>
  <si>
    <t>ПА № 2</t>
  </si>
  <si>
    <t>КПДпаизм</t>
  </si>
  <si>
    <t>КПДпазав</t>
  </si>
  <si>
    <t>HGF355C</t>
  </si>
  <si>
    <t>ПРОТОКОЛ ЗА ОЦЕНКА ЕФЕКТИВНОСТТА НА ПОМПЕНИЯ АГРЕГАТ</t>
  </si>
  <si>
    <t>КПДном</t>
  </si>
  <si>
    <t>КПДном.</t>
  </si>
  <si>
    <t>Номинален напор, м</t>
  </si>
  <si>
    <t>Номинален дебит, л/с</t>
  </si>
  <si>
    <t>NPSHr, м</t>
  </si>
  <si>
    <t>Обороти, мин-1</t>
  </si>
  <si>
    <t>Номинална мощност, КW</t>
  </si>
  <si>
    <t>Номинален ток, А</t>
  </si>
  <si>
    <t>Ном. напр., КV</t>
  </si>
  <si>
    <t>Ток, A</t>
  </si>
  <si>
    <t>Напр, КV</t>
  </si>
  <si>
    <t>Дебит, М3/с</t>
  </si>
  <si>
    <t>Напор, H1, М</t>
  </si>
  <si>
    <t>Вакуум, V1 ,М</t>
  </si>
  <si>
    <t>Напрежение, КV</t>
  </si>
  <si>
    <t>ІІ. ИЗМЕРЕНИ ВЕЛИЧИНИ:</t>
  </si>
  <si>
    <t>ІІІ. ИЗЧИСЛЕНИ ВЕЛИЧИНИ:</t>
  </si>
  <si>
    <t>ІV. Сравнение на достигнатия КПД на помпата със заводския КПД.</t>
  </si>
  <si>
    <t>І. ВЪВЕЖДАНЕ НА ДАННИ ЗА СИСТЕМАТА ПОМПЕН АГРЕГАТ - ВОДОПРОВОДНА МРЕЖА.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</si>
</sst>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0.000"/>
    <numFmt numFmtId="181" formatCode="0.0"/>
    <numFmt numFmtId="187" formatCode="0.00;[Red]0.00"/>
  </numFmts>
  <fonts count="9" x14ac:knownFonts="1">
    <font>
      <sz val="12"/>
      <color theme="1"/>
      <name val="Calibri"/>
      <family val="2"/>
      <scheme val="minor"/>
    </font>
    <font>
      <sz val="10"/>
      <name val="Arial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Arial"/>
      <charset val="204"/>
    </font>
    <font>
      <sz val="11"/>
      <name val="Arial"/>
      <family val="2"/>
    </font>
    <font>
      <b/>
      <u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181" fontId="2" fillId="0" borderId="0" xfId="1" applyNumberFormat="1" applyFont="1" applyAlignment="1">
      <alignment horizontal="center"/>
    </xf>
    <xf numFmtId="0" fontId="6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81" fontId="2" fillId="0" borderId="1" xfId="1" applyNumberFormat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7" fillId="2" borderId="2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2" fontId="2" fillId="0" borderId="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2" fontId="6" fillId="2" borderId="8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0" fontId="6" fillId="2" borderId="0" xfId="1" applyFont="1" applyFill="1"/>
    <xf numFmtId="0" fontId="6" fillId="2" borderId="1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181" fontId="6" fillId="2" borderId="11" xfId="1" applyNumberFormat="1" applyFont="1" applyFill="1" applyBorder="1" applyAlignment="1">
      <alignment horizontal="center"/>
    </xf>
    <xf numFmtId="180" fontId="6" fillId="2" borderId="11" xfId="1" applyNumberFormat="1" applyFont="1" applyFill="1" applyBorder="1" applyAlignment="1">
      <alignment horizontal="center"/>
    </xf>
    <xf numFmtId="2" fontId="6" fillId="2" borderId="11" xfId="1" applyNumberFormat="1" applyFont="1" applyFill="1" applyBorder="1" applyAlignment="1">
      <alignment horizontal="center"/>
    </xf>
    <xf numFmtId="180" fontId="5" fillId="0" borderId="0" xfId="0" applyNumberFormat="1" applyFont="1"/>
    <xf numFmtId="49" fontId="3" fillId="0" borderId="0" xfId="0" applyNumberFormat="1" applyFont="1" applyAlignment="1">
      <alignment horizontal="left"/>
    </xf>
    <xf numFmtId="187" fontId="5" fillId="0" borderId="0" xfId="0" applyNumberFormat="1" applyFont="1"/>
    <xf numFmtId="0" fontId="8" fillId="0" borderId="0" xfId="1" applyFont="1" applyAlignment="1">
      <alignment horizontal="center"/>
    </xf>
  </cellXfs>
  <cellStyles count="2">
    <cellStyle name="Normal 2" xfId="1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190500</xdr:rowOff>
    </xdr:from>
    <xdr:to>
      <xdr:col>5</xdr:col>
      <xdr:colOff>1228725</xdr:colOff>
      <xdr:row>55</xdr:row>
      <xdr:rowOff>76200</xdr:rowOff>
    </xdr:to>
    <xdr:pic>
      <xdr:nvPicPr>
        <xdr:cNvPr id="1026" name="Picture 1" descr="The Cost of Pumping—Power Cost &amp; Efficiency | Pumps &amp; System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"/>
          <a:ext cx="58864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J15" sqref="J15"/>
    </sheetView>
  </sheetViews>
  <sheetFormatPr defaultColWidth="8.875" defaultRowHeight="15" x14ac:dyDescent="0.25"/>
  <cols>
    <col min="1" max="1" width="13.875" style="5" customWidth="1"/>
    <col min="2" max="2" width="12.5" style="5" customWidth="1"/>
    <col min="3" max="3" width="12.375" style="5" customWidth="1"/>
    <col min="4" max="4" width="8.375" style="5" customWidth="1"/>
    <col min="5" max="5" width="14" style="5" customWidth="1"/>
    <col min="6" max="6" width="18.625" style="5" customWidth="1"/>
    <col min="7" max="16384" width="8.875" style="5"/>
  </cols>
  <sheetData>
    <row r="1" spans="1:6" x14ac:dyDescent="0.25">
      <c r="A1" s="43" t="s">
        <v>45</v>
      </c>
      <c r="B1" s="43"/>
      <c r="C1" s="43"/>
      <c r="D1" s="43"/>
      <c r="E1" s="43"/>
      <c r="F1" s="43"/>
    </row>
    <row r="2" spans="1:6" ht="7.5" customHeight="1" x14ac:dyDescent="0.25">
      <c r="A2" s="3"/>
      <c r="B2" s="3"/>
      <c r="C2" s="3"/>
      <c r="E2" s="3"/>
      <c r="F2" s="7"/>
    </row>
    <row r="3" spans="1:6" x14ac:dyDescent="0.25">
      <c r="A3" s="3" t="s">
        <v>64</v>
      </c>
      <c r="B3" s="3"/>
      <c r="C3" s="3"/>
      <c r="D3" s="3"/>
      <c r="E3" s="3"/>
      <c r="F3" s="7"/>
    </row>
    <row r="4" spans="1:6" x14ac:dyDescent="0.25">
      <c r="A4" s="3" t="s">
        <v>0</v>
      </c>
      <c r="B4" s="3" t="s">
        <v>39</v>
      </c>
      <c r="C4" s="8" t="s">
        <v>1</v>
      </c>
      <c r="D4" s="8">
        <v>6290</v>
      </c>
      <c r="E4" s="3"/>
      <c r="F4" s="7"/>
    </row>
    <row r="5" spans="1:6" ht="15.75" thickBot="1" x14ac:dyDescent="0.3">
      <c r="A5" s="3" t="s">
        <v>2</v>
      </c>
      <c r="B5" s="3"/>
      <c r="C5" s="3"/>
      <c r="D5" s="3" t="s">
        <v>41</v>
      </c>
      <c r="E5" s="3" t="s">
        <v>26</v>
      </c>
      <c r="F5" s="7">
        <v>446</v>
      </c>
    </row>
    <row r="6" spans="1:6" ht="28.5" x14ac:dyDescent="0.25">
      <c r="A6" s="9" t="s">
        <v>3</v>
      </c>
      <c r="B6" s="10" t="s">
        <v>48</v>
      </c>
      <c r="C6" s="10" t="s">
        <v>49</v>
      </c>
      <c r="D6" s="9" t="s">
        <v>46</v>
      </c>
      <c r="E6" s="9" t="s">
        <v>50</v>
      </c>
      <c r="F6" s="11" t="s">
        <v>51</v>
      </c>
    </row>
    <row r="7" spans="1:6" ht="15.75" thickBot="1" x14ac:dyDescent="0.3">
      <c r="A7" s="12" t="s">
        <v>40</v>
      </c>
      <c r="B7" s="12">
        <v>50</v>
      </c>
      <c r="C7" s="12">
        <v>550</v>
      </c>
      <c r="D7" s="12">
        <v>0.85</v>
      </c>
      <c r="E7" s="12">
        <v>5</v>
      </c>
      <c r="F7" s="13">
        <v>1484</v>
      </c>
    </row>
    <row r="8" spans="1:6" ht="4.5" customHeight="1" thickBot="1" x14ac:dyDescent="0.3">
      <c r="A8" s="3"/>
      <c r="B8" s="3"/>
      <c r="C8" s="3"/>
      <c r="D8" s="3"/>
      <c r="E8" s="14"/>
      <c r="F8" s="7"/>
    </row>
    <row r="9" spans="1:6" ht="40.5" customHeight="1" x14ac:dyDescent="0.25">
      <c r="A9" s="9" t="s">
        <v>4</v>
      </c>
      <c r="B9" s="10" t="s">
        <v>52</v>
      </c>
      <c r="C9" s="10" t="s">
        <v>53</v>
      </c>
      <c r="D9" s="9" t="s">
        <v>47</v>
      </c>
      <c r="E9" s="10" t="s">
        <v>54</v>
      </c>
      <c r="F9" s="15" t="s">
        <v>5</v>
      </c>
    </row>
    <row r="10" spans="1:6" ht="15.75" thickBot="1" x14ac:dyDescent="0.3">
      <c r="A10" s="16" t="s">
        <v>44</v>
      </c>
      <c r="B10" s="12">
        <v>355</v>
      </c>
      <c r="C10" s="12">
        <v>41</v>
      </c>
      <c r="D10" s="12">
        <v>0.95</v>
      </c>
      <c r="E10" s="12">
        <v>6</v>
      </c>
      <c r="F10" s="17">
        <v>0.85</v>
      </c>
    </row>
    <row r="11" spans="1:6" ht="10.5" customHeight="1" x14ac:dyDescent="0.25">
      <c r="A11" s="3"/>
      <c r="B11" s="3"/>
      <c r="C11" s="8"/>
      <c r="D11" s="3"/>
      <c r="E11" s="3"/>
      <c r="F11" s="7"/>
    </row>
    <row r="12" spans="1:6" x14ac:dyDescent="0.25">
      <c r="A12" s="3" t="s">
        <v>61</v>
      </c>
      <c r="B12" s="3"/>
      <c r="C12" s="18"/>
      <c r="D12" s="3"/>
      <c r="E12" s="3"/>
      <c r="F12" s="7"/>
    </row>
    <row r="13" spans="1:6" ht="7.5" customHeight="1" x14ac:dyDescent="0.25">
      <c r="A13" s="3"/>
      <c r="B13" s="3"/>
      <c r="C13" s="18"/>
      <c r="D13" s="3"/>
      <c r="E13" s="3"/>
      <c r="F13" s="7"/>
    </row>
    <row r="14" spans="1:6" x14ac:dyDescent="0.25">
      <c r="A14" s="3" t="s">
        <v>6</v>
      </c>
      <c r="B14" s="3"/>
      <c r="C14" s="18"/>
      <c r="D14" s="3"/>
      <c r="E14" s="3"/>
      <c r="F14" s="7"/>
    </row>
    <row r="15" spans="1:6" x14ac:dyDescent="0.25">
      <c r="A15" s="3" t="s">
        <v>27</v>
      </c>
      <c r="B15" s="3"/>
      <c r="C15" s="18"/>
      <c r="D15" s="3"/>
      <c r="E15" s="3"/>
      <c r="F15" s="7"/>
    </row>
    <row r="16" spans="1:6" ht="6.75" customHeight="1" x14ac:dyDescent="0.25">
      <c r="A16" s="3"/>
      <c r="B16" s="3"/>
      <c r="C16" s="18"/>
      <c r="D16" s="3"/>
      <c r="E16" s="3"/>
      <c r="F16" s="7"/>
    </row>
    <row r="17" spans="1:6" x14ac:dyDescent="0.25">
      <c r="A17" s="3" t="s">
        <v>7</v>
      </c>
      <c r="B17" s="3"/>
      <c r="C17" s="18"/>
      <c r="D17" s="3"/>
      <c r="E17" s="3"/>
      <c r="F17" s="7"/>
    </row>
    <row r="18" spans="1:6" x14ac:dyDescent="0.25">
      <c r="A18" s="3" t="s">
        <v>8</v>
      </c>
      <c r="B18" s="3"/>
      <c r="C18" s="18"/>
      <c r="D18" s="3"/>
      <c r="E18" s="3"/>
      <c r="F18" s="7"/>
    </row>
    <row r="19" spans="1:6" ht="5.25" customHeight="1" thickBot="1" x14ac:dyDescent="0.3">
      <c r="A19" s="3"/>
      <c r="B19" s="3"/>
      <c r="C19" s="18"/>
      <c r="D19" s="3"/>
      <c r="E19" s="3"/>
      <c r="F19" s="7"/>
    </row>
    <row r="20" spans="1:6" x14ac:dyDescent="0.25">
      <c r="A20" s="19" t="s">
        <v>55</v>
      </c>
      <c r="B20" s="20" t="s">
        <v>55</v>
      </c>
      <c r="C20" s="19" t="s">
        <v>56</v>
      </c>
      <c r="D20" s="20" t="s">
        <v>56</v>
      </c>
      <c r="E20" s="19" t="s">
        <v>9</v>
      </c>
      <c r="F20" s="20" t="s">
        <v>9</v>
      </c>
    </row>
    <row r="21" spans="1:6" x14ac:dyDescent="0.25">
      <c r="A21" s="21" t="s">
        <v>10</v>
      </c>
      <c r="B21" s="22">
        <v>38.799999999999997</v>
      </c>
      <c r="C21" s="23" t="s">
        <v>11</v>
      </c>
      <c r="D21" s="24">
        <v>6.09</v>
      </c>
      <c r="E21" s="21" t="s">
        <v>12</v>
      </c>
      <c r="F21" s="25">
        <v>0.85</v>
      </c>
    </row>
    <row r="22" spans="1:6" x14ac:dyDescent="0.25">
      <c r="A22" s="23" t="s">
        <v>13</v>
      </c>
      <c r="B22" s="22">
        <v>39</v>
      </c>
      <c r="C22" s="23" t="s">
        <v>14</v>
      </c>
      <c r="D22" s="24">
        <v>6.01</v>
      </c>
      <c r="E22" s="21" t="s">
        <v>15</v>
      </c>
      <c r="F22" s="25">
        <v>0.85</v>
      </c>
    </row>
    <row r="23" spans="1:6" x14ac:dyDescent="0.25">
      <c r="A23" s="21" t="s">
        <v>16</v>
      </c>
      <c r="B23" s="22">
        <v>39.6</v>
      </c>
      <c r="C23" s="23" t="s">
        <v>17</v>
      </c>
      <c r="D23" s="24">
        <v>6.07</v>
      </c>
      <c r="E23" s="21" t="s">
        <v>18</v>
      </c>
      <c r="F23" s="26">
        <v>0.85</v>
      </c>
    </row>
    <row r="24" spans="1:6" ht="15.75" thickBot="1" x14ac:dyDescent="0.3">
      <c r="A24" s="27" t="s">
        <v>35</v>
      </c>
      <c r="B24" s="28">
        <f>(B21+B22+B23)/3</f>
        <v>39.133333333333333</v>
      </c>
      <c r="C24" s="27" t="s">
        <v>36</v>
      </c>
      <c r="D24" s="28">
        <f>(D21+D22+D23)/3</f>
        <v>6.0566666666666675</v>
      </c>
      <c r="E24" s="27" t="s">
        <v>37</v>
      </c>
      <c r="F24" s="28">
        <f>(F21+F22+F23)/3</f>
        <v>0.85</v>
      </c>
    </row>
    <row r="25" spans="1:6" ht="6.75" customHeight="1" thickBot="1" x14ac:dyDescent="0.3">
      <c r="A25" s="29"/>
      <c r="B25" s="30"/>
      <c r="C25" s="31"/>
      <c r="D25" s="32"/>
      <c r="E25" s="32"/>
      <c r="F25" s="32"/>
    </row>
    <row r="26" spans="1:6" ht="15.75" hidden="1" thickBot="1" x14ac:dyDescent="0.3">
      <c r="A26" s="29"/>
      <c r="B26" s="31"/>
      <c r="C26" s="31"/>
      <c r="D26" s="32"/>
      <c r="E26" s="32"/>
      <c r="F26" s="32"/>
    </row>
    <row r="27" spans="1:6" x14ac:dyDescent="0.25">
      <c r="A27" s="33" t="s">
        <v>57</v>
      </c>
      <c r="B27" s="33" t="s">
        <v>58</v>
      </c>
      <c r="C27" s="33" t="s">
        <v>59</v>
      </c>
      <c r="D27" s="34" t="s">
        <v>55</v>
      </c>
      <c r="E27" s="34" t="s">
        <v>60</v>
      </c>
      <c r="F27" s="34" t="s">
        <v>19</v>
      </c>
    </row>
    <row r="28" spans="1:6" ht="15.75" thickBot="1" x14ac:dyDescent="0.3">
      <c r="A28" s="35">
        <v>0.57999999999999996</v>
      </c>
      <c r="B28" s="36">
        <v>54</v>
      </c>
      <c r="C28" s="35">
        <v>-4</v>
      </c>
      <c r="D28" s="37">
        <f>B24</f>
        <v>39.133333333333333</v>
      </c>
      <c r="E28" s="38">
        <f>D24</f>
        <v>6.0566666666666675</v>
      </c>
      <c r="F28" s="39">
        <f>F24</f>
        <v>0.85</v>
      </c>
    </row>
    <row r="29" spans="1:6" ht="6" customHeight="1" x14ac:dyDescent="0.25">
      <c r="A29" s="8"/>
      <c r="B29" s="8"/>
      <c r="C29" s="8"/>
      <c r="D29" s="8"/>
      <c r="E29" s="8"/>
      <c r="F29" s="8"/>
    </row>
    <row r="30" spans="1:6" x14ac:dyDescent="0.25">
      <c r="A30" s="3" t="s">
        <v>62</v>
      </c>
      <c r="B30" s="8"/>
      <c r="C30" s="8"/>
      <c r="D30" s="8"/>
      <c r="E30" s="8"/>
      <c r="F30" s="8"/>
    </row>
    <row r="31" spans="1:6" x14ac:dyDescent="0.25">
      <c r="A31" s="3"/>
      <c r="B31" s="5" t="s">
        <v>29</v>
      </c>
      <c r="C31" s="8"/>
      <c r="D31" s="8"/>
      <c r="E31" s="8"/>
      <c r="F31" s="8"/>
    </row>
    <row r="32" spans="1:6" x14ac:dyDescent="0.25">
      <c r="A32" s="8" t="s">
        <v>25</v>
      </c>
      <c r="B32" s="8"/>
      <c r="C32" s="8"/>
      <c r="D32" s="8"/>
      <c r="E32" s="8">
        <f>C28+B28</f>
        <v>50</v>
      </c>
      <c r="F32" s="8"/>
    </row>
    <row r="33" spans="1:6" x14ac:dyDescent="0.25">
      <c r="A33" s="8"/>
      <c r="B33" s="1" t="s">
        <v>28</v>
      </c>
      <c r="C33" s="8"/>
      <c r="D33" s="8"/>
      <c r="E33" s="8"/>
      <c r="F33" s="8"/>
    </row>
    <row r="34" spans="1:6" x14ac:dyDescent="0.25">
      <c r="A34" s="8" t="s">
        <v>20</v>
      </c>
      <c r="B34" s="8"/>
      <c r="C34" s="8"/>
      <c r="E34" s="6">
        <f>1.73*E28*D28*F28</f>
        <v>348.53431544444447</v>
      </c>
    </row>
    <row r="35" spans="1:6" x14ac:dyDescent="0.25">
      <c r="B35" s="5" t="s">
        <v>30</v>
      </c>
      <c r="E35" s="40"/>
    </row>
    <row r="36" spans="1:6" x14ac:dyDescent="0.25">
      <c r="A36" s="8" t="s">
        <v>21</v>
      </c>
      <c r="B36" s="8"/>
      <c r="C36" s="8"/>
      <c r="E36" s="40">
        <f>E34/(A28*3600)</f>
        <v>0.16692256486802895</v>
      </c>
    </row>
    <row r="37" spans="1:6" x14ac:dyDescent="0.25">
      <c r="B37" s="5" t="s">
        <v>31</v>
      </c>
      <c r="E37" s="40"/>
    </row>
    <row r="38" spans="1:6" x14ac:dyDescent="0.25">
      <c r="A38" s="8" t="s">
        <v>22</v>
      </c>
      <c r="B38" s="8"/>
      <c r="C38" s="8"/>
      <c r="E38" s="40">
        <f>(0.00272*E32)/E36</f>
        <v>0.81474904311183627</v>
      </c>
    </row>
    <row r="39" spans="1:6" x14ac:dyDescent="0.25">
      <c r="B39" s="5" t="s">
        <v>38</v>
      </c>
      <c r="E39" s="40"/>
    </row>
    <row r="40" spans="1:6" x14ac:dyDescent="0.25">
      <c r="A40" s="8" t="s">
        <v>23</v>
      </c>
      <c r="B40" s="8"/>
      <c r="C40" s="8"/>
      <c r="E40" s="40">
        <f>E38/D10</f>
        <v>0.85763057169666979</v>
      </c>
    </row>
    <row r="41" spans="1:6" ht="5.25" customHeight="1" x14ac:dyDescent="0.25"/>
    <row r="42" spans="1:6" x14ac:dyDescent="0.25">
      <c r="A42" s="8" t="s">
        <v>63</v>
      </c>
      <c r="B42" s="8"/>
      <c r="C42" s="8"/>
    </row>
    <row r="43" spans="1:6" ht="3" customHeight="1" x14ac:dyDescent="0.25"/>
    <row r="44" spans="1:6" x14ac:dyDescent="0.25">
      <c r="A44" s="1" t="s">
        <v>33</v>
      </c>
      <c r="B44" s="1" t="s">
        <v>34</v>
      </c>
      <c r="C44" s="8" t="s">
        <v>24</v>
      </c>
    </row>
    <row r="45" spans="1:6" x14ac:dyDescent="0.25">
      <c r="A45" s="4">
        <f>E40</f>
        <v>0.85763057169666979</v>
      </c>
      <c r="B45" s="5">
        <f>D7</f>
        <v>0.85</v>
      </c>
      <c r="C45" s="6">
        <f>100-(B45/A45)*100</f>
        <v>0.88972710960781853</v>
      </c>
      <c r="E45" s="5" t="s">
        <v>32</v>
      </c>
    </row>
    <row r="46" spans="1:6" x14ac:dyDescent="0.25">
      <c r="A46" s="4" t="s">
        <v>42</v>
      </c>
      <c r="B46" s="5" t="s">
        <v>43</v>
      </c>
      <c r="C46" s="8" t="s">
        <v>24</v>
      </c>
    </row>
    <row r="47" spans="1:6" x14ac:dyDescent="0.25">
      <c r="A47" s="4">
        <f>E38</f>
        <v>0.81474904311183627</v>
      </c>
      <c r="B47" s="42">
        <f>D7*D10</f>
        <v>0.8075</v>
      </c>
      <c r="C47" s="6">
        <f>100-(B47/A47)*100</f>
        <v>0.88972710960781853</v>
      </c>
    </row>
    <row r="48" spans="1:6" x14ac:dyDescent="0.25">
      <c r="A48" s="4"/>
      <c r="C48" s="6"/>
    </row>
    <row r="49" spans="1:5" ht="15.75" x14ac:dyDescent="0.25">
      <c r="A49"/>
      <c r="C49" s="6"/>
    </row>
    <row r="50" spans="1:5" x14ac:dyDescent="0.25">
      <c r="A50" s="41"/>
      <c r="C50" s="41"/>
    </row>
    <row r="51" spans="1:5" x14ac:dyDescent="0.25">
      <c r="A51" s="2"/>
      <c r="B51" s="8"/>
      <c r="C51" s="2"/>
    </row>
    <row r="52" spans="1:5" x14ac:dyDescent="0.25">
      <c r="A52" s="41"/>
      <c r="C52" s="41"/>
      <c r="E52" s="41"/>
    </row>
    <row r="53" spans="1:5" x14ac:dyDescent="0.25">
      <c r="A53" s="2"/>
      <c r="C53" s="2"/>
      <c r="E53" s="2"/>
    </row>
    <row r="54" spans="1:5" x14ac:dyDescent="0.25">
      <c r="A54" s="41"/>
      <c r="C54" s="41"/>
      <c r="E54" s="41"/>
    </row>
    <row r="55" spans="1:5" x14ac:dyDescent="0.25">
      <c r="A55" s="2"/>
      <c r="C55" s="2"/>
      <c r="E55" s="2"/>
    </row>
  </sheetData>
  <mergeCells count="1">
    <mergeCell ref="A1:F1"/>
  </mergeCells>
  <phoneticPr fontId="4" type="noConversion"/>
  <pageMargins left="0.7" right="0.18" top="0.75" bottom="0.18" header="0.3" footer="0.18"/>
  <pageSetup paperSize="9" orientation="portrait" r:id="rId1"/>
  <headerFooter>
    <oddHeader>&amp;C&amp;"Calibri,Italic"&amp;10ДОСТАВКА НА ОБОРУДВАНЕ ЗА МОДЕРНИЗАЦИЯ НА ПОМПЕНИ СТАНЦИИ ЗА&amp;"Calibri,Regular"&amp;12 &amp;"Calibri,Italic"&amp;10ПИТЕЙНИ ВОДИ ГР. РУСЕ, БЪЛГАРИЯ       ДОГОВОР No 2005/BG/16/P/PE/004-05</oddHeader>
    <oddFooter>&amp;C&amp;"Calibri,Italic"&amp;10EUROPEAID/123402/D/SUP/BG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2008-08-07T09:17:10Z</cp:lastPrinted>
  <dcterms:created xsi:type="dcterms:W3CDTF">2008-08-01T11:31:03Z</dcterms:created>
  <dcterms:modified xsi:type="dcterms:W3CDTF">2026-04-18T06:58:13Z</dcterms:modified>
</cp:coreProperties>
</file>