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Pump\Primeri\"/>
    </mc:Choice>
  </mc:AlternateContent>
  <bookViews>
    <workbookView xWindow="90" yWindow="120" windowWidth="7485" windowHeight="32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7" i="1" l="1"/>
  <c r="D7" i="1"/>
  <c r="H11" i="1" s="1"/>
  <c r="K7" i="1"/>
  <c r="M7" i="1"/>
  <c r="B10" i="1"/>
  <c r="F10" i="1" s="1"/>
  <c r="D10" i="1"/>
  <c r="H10" i="1" s="1"/>
  <c r="K10" i="1"/>
  <c r="O10" i="1" s="1"/>
  <c r="M10" i="1"/>
  <c r="K11" i="1" s="1"/>
  <c r="Q11" i="1" s="1"/>
  <c r="B11" i="1"/>
  <c r="D11" i="1"/>
  <c r="F11" i="1"/>
  <c r="M11" i="1"/>
  <c r="C22" i="1"/>
  <c r="D17" i="1" l="1"/>
  <c r="C18" i="1" s="1"/>
  <c r="E18" i="1" s="1"/>
  <c r="G18" i="1" s="1"/>
  <c r="J18" i="1" s="1"/>
  <c r="Q10" i="1"/>
  <c r="O11" i="1"/>
</calcChain>
</file>

<file path=xl/sharedStrings.xml><?xml version="1.0" encoding="utf-8"?>
<sst xmlns="http://schemas.openxmlformats.org/spreadsheetml/2006/main" count="69" uniqueCount="47">
  <si>
    <t>Дебит</t>
  </si>
  <si>
    <t>Налягане</t>
  </si>
  <si>
    <t>Ток</t>
  </si>
  <si>
    <t>Напрежение</t>
  </si>
  <si>
    <t>COS(F)</t>
  </si>
  <si>
    <t>Измерени величини:</t>
  </si>
  <si>
    <t>р,СКзатв.</t>
  </si>
  <si>
    <t>Изчислени величини:</t>
  </si>
  <si>
    <t>P,KW</t>
  </si>
  <si>
    <t>K,A*S/l</t>
  </si>
  <si>
    <t>KПД</t>
  </si>
  <si>
    <t>ПА №  6</t>
  </si>
  <si>
    <t>O,BGL</t>
  </si>
  <si>
    <t>Ремонт</t>
  </si>
  <si>
    <t>T,час/год</t>
  </si>
  <si>
    <t>Допълнителна консумация</t>
  </si>
  <si>
    <t>Стойност</t>
  </si>
  <si>
    <t>Работен период</t>
  </si>
  <si>
    <t>Скорост на износване</t>
  </si>
  <si>
    <t>Време за ремонт</t>
  </si>
  <si>
    <t>ПРОТОКОЛ ЗА ЕНЕРГИЕН КОНТРОЛ НА ПС Чанаджика ПЕР Бяла</t>
  </si>
  <si>
    <t>Тип:200Д90</t>
  </si>
  <si>
    <t>200 КW</t>
  </si>
  <si>
    <t>%  използваемост</t>
  </si>
  <si>
    <t>Тип: 200Д90</t>
  </si>
  <si>
    <t>I, A</t>
  </si>
  <si>
    <t>U, КV</t>
  </si>
  <si>
    <t>p, atм</t>
  </si>
  <si>
    <t>H, m</t>
  </si>
  <si>
    <t>Q, l/s</t>
  </si>
  <si>
    <t>Q, m3/h</t>
  </si>
  <si>
    <t>р, СКзатв.</t>
  </si>
  <si>
    <t>Q, KVAR</t>
  </si>
  <si>
    <t>K, KW/l</t>
  </si>
  <si>
    <t>S, KVA</t>
  </si>
  <si>
    <t>K, KWh/m3</t>
  </si>
  <si>
    <t>P, KW</t>
  </si>
  <si>
    <t>K, A*S/l</t>
  </si>
  <si>
    <t>П, месеци</t>
  </si>
  <si>
    <t>Ц, лв/КWh</t>
  </si>
  <si>
    <t>Цена ел. енергия, лв/КWh</t>
  </si>
  <si>
    <t>Загуба на мощност, КW</t>
  </si>
  <si>
    <t>Е, КWh/год.</t>
  </si>
  <si>
    <t>С, лв/мес.</t>
  </si>
  <si>
    <t>Це, лв</t>
  </si>
  <si>
    <t>Год. използваемост, ч</t>
  </si>
  <si>
    <t>Т,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</si>
</sst>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7" x14ac:knownFonts="1">
    <font>
      <sz val="10"/>
      <name val="Arial"/>
      <charset val="204"/>
    </font>
    <font>
      <u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1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173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14" fontId="2" fillId="0" borderId="0" xfId="0" applyNumberFormat="1" applyFo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5" xfId="0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0" xfId="0" applyFont="1" applyFill="1" applyBorder="1"/>
    <xf numFmtId="0" fontId="2" fillId="0" borderId="9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1" fontId="2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1" fontId="5" fillId="0" borderId="14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9" xfId="0" applyNumberFormat="1" applyFont="1" applyBorder="1"/>
    <xf numFmtId="0" fontId="2" fillId="0" borderId="15" xfId="0" applyFont="1" applyBorder="1"/>
    <xf numFmtId="1" fontId="6" fillId="0" borderId="8" xfId="0" applyNumberFormat="1" applyFont="1" applyBorder="1"/>
    <xf numFmtId="0" fontId="6" fillId="2" borderId="10" xfId="0" applyFont="1" applyFill="1" applyBorder="1"/>
    <xf numFmtId="0" fontId="6" fillId="2" borderId="9" xfId="0" applyFont="1" applyFill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130" zoomScaleNormal="130" workbookViewId="0">
      <selection activeCell="L17" sqref="L17"/>
    </sheetView>
  </sheetViews>
  <sheetFormatPr defaultRowHeight="21" customHeight="1" x14ac:dyDescent="0.2"/>
  <cols>
    <col min="1" max="1" width="13.85546875" style="2" customWidth="1"/>
    <col min="2" max="2" width="10.42578125" style="2" customWidth="1"/>
    <col min="3" max="3" width="9.7109375" style="2" customWidth="1"/>
    <col min="4" max="4" width="8.7109375" style="2" customWidth="1"/>
    <col min="5" max="5" width="9.140625" style="2" customWidth="1"/>
    <col min="6" max="6" width="12.140625" style="2" customWidth="1"/>
    <col min="7" max="7" width="9.140625" style="2" customWidth="1"/>
    <col min="8" max="8" width="13" style="2" customWidth="1"/>
    <col min="9" max="9" width="9" style="2" customWidth="1"/>
    <col min="10" max="10" width="12.7109375" style="2" customWidth="1"/>
    <col min="11" max="11" width="8.7109375" style="2" customWidth="1"/>
    <col min="12" max="12" width="12.140625" style="2" customWidth="1"/>
    <col min="13" max="13" width="7.42578125" style="2" customWidth="1"/>
    <col min="14" max="14" width="10" style="2" customWidth="1"/>
    <col min="15" max="15" width="6.85546875" style="2" customWidth="1"/>
    <col min="16" max="16" width="9.42578125" style="2" customWidth="1"/>
    <col min="17" max="17" width="13" style="2" customWidth="1"/>
    <col min="18" max="16384" width="9.140625" style="2"/>
  </cols>
  <sheetData>
    <row r="1" spans="1:17" ht="21" customHeight="1" x14ac:dyDescent="0.25">
      <c r="A1" s="21" t="s">
        <v>20</v>
      </c>
      <c r="H1" s="3"/>
    </row>
    <row r="2" spans="1:17" s="15" customFormat="1" ht="5.45" customHeight="1" x14ac:dyDescent="0.25">
      <c r="F2" s="18"/>
    </row>
    <row r="3" spans="1:17" ht="17.45" customHeight="1" x14ac:dyDescent="0.2">
      <c r="A3" s="1" t="s">
        <v>5</v>
      </c>
      <c r="D3" s="15" t="s">
        <v>11</v>
      </c>
      <c r="E3" s="2" t="s">
        <v>21</v>
      </c>
      <c r="G3" s="2" t="s">
        <v>22</v>
      </c>
      <c r="H3" s="26">
        <v>37057</v>
      </c>
      <c r="J3" s="1" t="s">
        <v>5</v>
      </c>
      <c r="M3" s="15" t="s">
        <v>11</v>
      </c>
      <c r="N3" s="2" t="s">
        <v>24</v>
      </c>
      <c r="P3" s="2" t="s">
        <v>22</v>
      </c>
      <c r="Q3" s="26">
        <v>38142</v>
      </c>
    </row>
    <row r="4" spans="1:17" s="15" customFormat="1" ht="7.9" customHeight="1" x14ac:dyDescent="0.25">
      <c r="F4" s="18"/>
      <c r="O4" s="18"/>
    </row>
    <row r="5" spans="1:17" s="6" customFormat="1" ht="21" customHeight="1" x14ac:dyDescent="0.2">
      <c r="A5" s="4" t="s">
        <v>29</v>
      </c>
      <c r="B5" s="27">
        <v>148</v>
      </c>
      <c r="C5" s="4" t="s">
        <v>28</v>
      </c>
      <c r="D5" s="28">
        <v>90</v>
      </c>
      <c r="E5" s="4" t="s">
        <v>25</v>
      </c>
      <c r="F5" s="28">
        <v>310</v>
      </c>
      <c r="G5" s="4" t="s">
        <v>26</v>
      </c>
      <c r="H5" s="27">
        <v>0.40600000000000003</v>
      </c>
      <c r="I5" s="5"/>
      <c r="J5" s="4" t="s">
        <v>29</v>
      </c>
      <c r="K5" s="27">
        <v>144</v>
      </c>
      <c r="L5" s="4" t="s">
        <v>28</v>
      </c>
      <c r="M5" s="28">
        <v>88</v>
      </c>
      <c r="N5" s="4" t="s">
        <v>25</v>
      </c>
      <c r="O5" s="28">
        <v>308</v>
      </c>
      <c r="P5" s="4" t="s">
        <v>26</v>
      </c>
      <c r="Q5" s="27">
        <v>0.4</v>
      </c>
    </row>
    <row r="6" spans="1:17" ht="21" customHeight="1" x14ac:dyDescent="0.2">
      <c r="A6" s="7" t="s">
        <v>0</v>
      </c>
      <c r="B6" s="8"/>
      <c r="C6" s="7" t="s">
        <v>1</v>
      </c>
      <c r="D6" s="5"/>
      <c r="E6" s="9" t="s">
        <v>2</v>
      </c>
      <c r="F6" s="10"/>
      <c r="G6" s="11" t="s">
        <v>3</v>
      </c>
      <c r="H6" s="12"/>
      <c r="I6" s="13"/>
      <c r="J6" s="7" t="s">
        <v>0</v>
      </c>
      <c r="K6" s="8"/>
      <c r="L6" s="7" t="s">
        <v>1</v>
      </c>
      <c r="M6" s="5"/>
      <c r="N6" s="9" t="s">
        <v>2</v>
      </c>
      <c r="O6" s="10"/>
      <c r="P6" s="11" t="s">
        <v>3</v>
      </c>
      <c r="Q6" s="12"/>
    </row>
    <row r="7" spans="1:17" ht="21" customHeight="1" x14ac:dyDescent="0.2">
      <c r="A7" s="9" t="s">
        <v>30</v>
      </c>
      <c r="B7" s="14">
        <f>B5*3.6</f>
        <v>532.80000000000007</v>
      </c>
      <c r="C7" s="9" t="s">
        <v>27</v>
      </c>
      <c r="D7" s="12">
        <f>D5/100</f>
        <v>0.9</v>
      </c>
      <c r="E7" s="16" t="s">
        <v>6</v>
      </c>
      <c r="F7" s="17"/>
      <c r="G7" s="20" t="s">
        <v>4</v>
      </c>
      <c r="H7" s="29">
        <v>0.84</v>
      </c>
      <c r="I7" s="13"/>
      <c r="J7" s="9" t="s">
        <v>30</v>
      </c>
      <c r="K7" s="14">
        <f>K5*3.6</f>
        <v>518.4</v>
      </c>
      <c r="L7" s="9" t="s">
        <v>27</v>
      </c>
      <c r="M7" s="12">
        <f>M5/100</f>
        <v>0.88</v>
      </c>
      <c r="N7" s="16" t="s">
        <v>31</v>
      </c>
      <c r="O7" s="17"/>
      <c r="P7" s="20" t="s">
        <v>4</v>
      </c>
      <c r="Q7" s="29">
        <v>0.88</v>
      </c>
    </row>
    <row r="8" spans="1:17" s="15" customFormat="1" ht="9" customHeight="1" x14ac:dyDescent="0.25">
      <c r="F8" s="18"/>
      <c r="O8" s="18"/>
    </row>
    <row r="9" spans="1:17" s="15" customFormat="1" ht="15" customHeight="1" x14ac:dyDescent="0.25">
      <c r="A9" s="22" t="s">
        <v>7</v>
      </c>
      <c r="F9" s="18"/>
      <c r="J9" s="22" t="s">
        <v>7</v>
      </c>
      <c r="O9" s="18"/>
    </row>
    <row r="10" spans="1:17" ht="21" customHeight="1" x14ac:dyDescent="0.25">
      <c r="A10" s="16" t="s">
        <v>34</v>
      </c>
      <c r="B10" s="44">
        <f>173*H5*F5/100</f>
        <v>217.73779999999999</v>
      </c>
      <c r="C10" s="16" t="s">
        <v>8</v>
      </c>
      <c r="D10" s="44">
        <f>173*H5*H7*F5/100</f>
        <v>182.89975199999998</v>
      </c>
      <c r="E10" s="16" t="s">
        <v>32</v>
      </c>
      <c r="F10" s="44">
        <f>SQRT(B10*B10-D10*D10)</f>
        <v>118.14156875197864</v>
      </c>
      <c r="G10" s="20" t="s">
        <v>4</v>
      </c>
      <c r="H10" s="19">
        <f>D10/B10</f>
        <v>0.84</v>
      </c>
      <c r="J10" s="16" t="s">
        <v>34</v>
      </c>
      <c r="K10" s="44">
        <f>173*Q5*O5/100</f>
        <v>213.13600000000002</v>
      </c>
      <c r="L10" s="16" t="s">
        <v>36</v>
      </c>
      <c r="M10" s="44">
        <f>173*Q5*Q7*O5/100</f>
        <v>187.55968000000001</v>
      </c>
      <c r="N10" s="16" t="s">
        <v>32</v>
      </c>
      <c r="O10" s="44">
        <f>SQRT(K10*K10-M10*M10)</f>
        <v>101.23399100251656</v>
      </c>
      <c r="P10" s="20" t="s">
        <v>4</v>
      </c>
      <c r="Q10" s="19">
        <f>M10/K10</f>
        <v>0.88</v>
      </c>
    </row>
    <row r="11" spans="1:17" ht="21" customHeight="1" x14ac:dyDescent="0.25">
      <c r="A11" s="16" t="s">
        <v>35</v>
      </c>
      <c r="B11" s="19">
        <f>D10/B7</f>
        <v>0.34328031531531522</v>
      </c>
      <c r="C11" s="16" t="s">
        <v>9</v>
      </c>
      <c r="D11" s="19">
        <f>F5/B5</f>
        <v>2.0945945945945947</v>
      </c>
      <c r="E11" s="16" t="s">
        <v>33</v>
      </c>
      <c r="F11" s="19">
        <f>D10/B5</f>
        <v>1.235809135135135</v>
      </c>
      <c r="G11" s="16" t="s">
        <v>10</v>
      </c>
      <c r="H11" s="19">
        <f>272*D7/(1000*B11)</f>
        <v>0.71311982970868137</v>
      </c>
      <c r="J11" s="16" t="s">
        <v>35</v>
      </c>
      <c r="K11" s="19">
        <f>M10/K7</f>
        <v>0.36180493827160498</v>
      </c>
      <c r="L11" s="16" t="s">
        <v>37</v>
      </c>
      <c r="M11" s="19">
        <f>O5/K5</f>
        <v>2.1388888888888888</v>
      </c>
      <c r="N11" s="16" t="s">
        <v>33</v>
      </c>
      <c r="O11" s="19">
        <f>M10/K5</f>
        <v>1.302497777777778</v>
      </c>
      <c r="P11" s="16" t="s">
        <v>10</v>
      </c>
      <c r="Q11" s="19">
        <f>272*M7/(1000*K11)</f>
        <v>0.66157195405750324</v>
      </c>
    </row>
    <row r="13" spans="1:17" ht="21" customHeight="1" x14ac:dyDescent="0.25">
      <c r="A13" s="4" t="s">
        <v>12</v>
      </c>
      <c r="B13" s="48">
        <v>2500</v>
      </c>
      <c r="C13" s="32" t="s">
        <v>14</v>
      </c>
      <c r="D13" s="48">
        <v>2100</v>
      </c>
      <c r="E13" s="34"/>
      <c r="F13" s="32" t="s">
        <v>39</v>
      </c>
      <c r="G13" s="33"/>
      <c r="H13" s="49">
        <v>0.08</v>
      </c>
      <c r="I13" s="31"/>
      <c r="J13" s="32" t="s">
        <v>38</v>
      </c>
      <c r="K13" s="49">
        <v>36</v>
      </c>
    </row>
    <row r="14" spans="1:17" ht="21" customHeight="1" x14ac:dyDescent="0.2">
      <c r="A14" s="9" t="s">
        <v>13</v>
      </c>
      <c r="B14" s="30"/>
      <c r="C14" s="35" t="s">
        <v>45</v>
      </c>
      <c r="D14" s="36"/>
      <c r="E14" s="37"/>
      <c r="F14" s="35" t="s">
        <v>40</v>
      </c>
      <c r="G14" s="36"/>
      <c r="H14" s="37"/>
      <c r="I14" s="31"/>
      <c r="J14" s="35" t="s">
        <v>17</v>
      </c>
      <c r="K14" s="37"/>
    </row>
    <row r="15" spans="1:17" ht="21" customHeight="1" x14ac:dyDescent="0.2">
      <c r="A15" s="5"/>
      <c r="B15" s="13"/>
      <c r="C15" s="31"/>
      <c r="D15" s="31"/>
      <c r="E15" s="31"/>
      <c r="F15" s="31"/>
      <c r="G15" s="31"/>
      <c r="H15" s="31"/>
      <c r="I15" s="31"/>
      <c r="J15" s="31"/>
      <c r="K15" s="31"/>
    </row>
    <row r="16" spans="1:17" ht="21" customHeight="1" x14ac:dyDescent="0.2">
      <c r="A16" s="5"/>
      <c r="B16" s="13"/>
      <c r="C16" s="31"/>
      <c r="D16" s="31"/>
      <c r="E16" s="31"/>
      <c r="F16" s="31"/>
      <c r="G16" s="31"/>
      <c r="H16" s="31"/>
      <c r="I16" s="31"/>
      <c r="J16" s="31"/>
      <c r="K16" s="31"/>
    </row>
    <row r="17" spans="1:10" ht="21" customHeight="1" thickBot="1" x14ac:dyDescent="0.3">
      <c r="A17" s="16" t="s">
        <v>41</v>
      </c>
      <c r="B17" s="46"/>
      <c r="C17" s="46"/>
      <c r="D17" s="47">
        <f>D10*((H11-Q11)/H11)</f>
        <v>13.220910820245757</v>
      </c>
    </row>
    <row r="18" spans="1:10" ht="21" customHeight="1" x14ac:dyDescent="0.25">
      <c r="A18" s="23" t="s">
        <v>42</v>
      </c>
      <c r="B18" s="38"/>
      <c r="C18" s="45">
        <f>D17*D13</f>
        <v>27763.912722516092</v>
      </c>
      <c r="D18" s="23" t="s">
        <v>44</v>
      </c>
      <c r="E18" s="45">
        <f>C18*H13</f>
        <v>2221.1130178012872</v>
      </c>
      <c r="F18" s="23" t="s">
        <v>43</v>
      </c>
      <c r="G18" s="39">
        <f>E18/K13</f>
        <v>61.697583827813531</v>
      </c>
      <c r="H18" s="38"/>
      <c r="I18" s="40" t="s">
        <v>46</v>
      </c>
      <c r="J18" s="43">
        <f>SQRT((2*B13)/G18)</f>
        <v>9.0022469801590006</v>
      </c>
    </row>
    <row r="19" spans="1:10" ht="21" customHeight="1" thickBot="1" x14ac:dyDescent="0.25">
      <c r="A19" s="24" t="s">
        <v>15</v>
      </c>
      <c r="B19" s="30"/>
      <c r="C19" s="25"/>
      <c r="D19" s="24" t="s">
        <v>16</v>
      </c>
      <c r="E19" s="25"/>
      <c r="F19" s="24" t="s">
        <v>18</v>
      </c>
      <c r="G19" s="30"/>
      <c r="H19" s="30"/>
      <c r="I19" s="41" t="s">
        <v>19</v>
      </c>
      <c r="J19" s="42"/>
    </row>
    <row r="20" spans="1:10" ht="6.75" customHeight="1" x14ac:dyDescent="0.2"/>
    <row r="21" spans="1:10" ht="6" customHeight="1" x14ac:dyDescent="0.2"/>
    <row r="22" spans="1:10" ht="21" customHeight="1" x14ac:dyDescent="0.25">
      <c r="A22" s="16" t="s">
        <v>23</v>
      </c>
      <c r="B22" s="46"/>
      <c r="C22" s="47">
        <f>D13/87.6</f>
        <v>23.972602739726028</v>
      </c>
    </row>
  </sheetData>
  <phoneticPr fontId="0" type="noConversion"/>
  <pageMargins left="0.38" right="0.36" top="0.69" bottom="0.62" header="0.3" footer="0.5"/>
  <pageSetup paperSize="9" scale="90" orientation="landscape" horizontalDpi="240" verticalDpi="144" copies="0" r:id="rId1"/>
  <headerFooter alignWithMargins="0">
    <oddHeader>&amp;C&amp;F
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2004-06-09T14:45:01Z</cp:lastPrinted>
  <dcterms:created xsi:type="dcterms:W3CDTF">2000-12-28T20:47:24Z</dcterms:created>
  <dcterms:modified xsi:type="dcterms:W3CDTF">2026-04-18T09:37:17Z</dcterms:modified>
</cp:coreProperties>
</file>